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b9d389854f44d3/Schützen/Murnau/Freundschaftsschießen/2026 Murnau/"/>
    </mc:Choice>
  </mc:AlternateContent>
  <xr:revisionPtr revIDLastSave="0" documentId="8_{775C3BD4-584D-46E2-85E6-C9ED6FF5286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Grafenaschau" sheetId="7" r:id="rId1"/>
    <sheet name="Murnau" sheetId="2" r:id="rId2"/>
    <sheet name="Hechendorf" sheetId="8" r:id="rId3"/>
    <sheet name="Gesamt" sheetId="4" r:id="rId4"/>
    <sheet name="wertung 30" sheetId="9" r:id="rId5"/>
  </sheets>
  <definedNames>
    <definedName name="_xlnm.Print_Area" localSheetId="3">Gesamt!$A$2:$N$19</definedName>
    <definedName name="_xlnm.Print_Area" localSheetId="0">Grafenaschau!$A$3:$J$14</definedName>
    <definedName name="_xlnm.Print_Area" localSheetId="2">Hechendorf!$A$3:$I$8</definedName>
    <definedName name="_xlnm.Print_Area" localSheetId="1">Murnau!$B$3:$N$20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3" i="4" l="1"/>
  <c r="F13" i="7"/>
  <c r="F11" i="7"/>
  <c r="F12" i="7"/>
  <c r="F5" i="7"/>
  <c r="F6" i="7"/>
  <c r="F15" i="7"/>
  <c r="F4" i="7"/>
  <c r="F8" i="7"/>
  <c r="F7" i="7"/>
  <c r="F10" i="7"/>
  <c r="F9" i="7"/>
  <c r="F3" i="7"/>
  <c r="F16" i="7"/>
  <c r="F17" i="7"/>
  <c r="F18" i="7"/>
  <c r="F19" i="7"/>
  <c r="F20" i="7"/>
  <c r="F21" i="7"/>
  <c r="F22" i="7"/>
  <c r="F23" i="7"/>
  <c r="F24" i="7"/>
  <c r="F25" i="7"/>
  <c r="F26" i="7"/>
  <c r="F14" i="7"/>
  <c r="H3" i="8"/>
  <c r="H4" i="8"/>
  <c r="H5" i="8"/>
  <c r="H7" i="8"/>
  <c r="H8" i="8"/>
  <c r="H9" i="8"/>
  <c r="H10" i="8"/>
  <c r="H6" i="8"/>
  <c r="L30" i="2"/>
  <c r="F30" i="2"/>
  <c r="E30" i="2"/>
  <c r="J30" i="2" s="1"/>
  <c r="D30" i="2" s="1"/>
  <c r="E20" i="2"/>
  <c r="J20" i="2" s="1"/>
  <c r="F20" i="2"/>
  <c r="L20" i="2"/>
  <c r="E21" i="2"/>
  <c r="J21" i="2" s="1"/>
  <c r="F21" i="2"/>
  <c r="L21" i="2"/>
  <c r="H13" i="7"/>
  <c r="H11" i="7"/>
  <c r="H12" i="7"/>
  <c r="H5" i="7"/>
  <c r="H6" i="7"/>
  <c r="H15" i="7"/>
  <c r="H4" i="7"/>
  <c r="H8" i="7"/>
  <c r="H7" i="7"/>
  <c r="H10" i="7"/>
  <c r="H9" i="7"/>
  <c r="H3" i="7"/>
  <c r="H16" i="7"/>
  <c r="H17" i="7"/>
  <c r="J17" i="7" s="1"/>
  <c r="H18" i="7"/>
  <c r="J18" i="7" s="1"/>
  <c r="H19" i="7"/>
  <c r="J19" i="7" s="1"/>
  <c r="H20" i="7"/>
  <c r="J20" i="7" s="1"/>
  <c r="H21" i="7"/>
  <c r="J21" i="7" s="1"/>
  <c r="H22" i="7"/>
  <c r="J22" i="7" s="1"/>
  <c r="H23" i="7"/>
  <c r="J23" i="7" s="1"/>
  <c r="H24" i="7"/>
  <c r="J24" i="7" s="1"/>
  <c r="H25" i="7"/>
  <c r="J25" i="7" s="1"/>
  <c r="H26" i="7"/>
  <c r="J26" i="7" s="1"/>
  <c r="H14" i="7"/>
  <c r="E7" i="2"/>
  <c r="J7" i="2" s="1"/>
  <c r="F7" i="2"/>
  <c r="L17" i="2"/>
  <c r="L10" i="2"/>
  <c r="L7" i="2"/>
  <c r="L16" i="2"/>
  <c r="L26" i="2"/>
  <c r="L12" i="2"/>
  <c r="L13" i="2"/>
  <c r="L11" i="2"/>
  <c r="L6" i="2"/>
  <c r="L27" i="2"/>
  <c r="L28" i="2"/>
  <c r="L29" i="2"/>
  <c r="L9" i="2"/>
  <c r="L23" i="2"/>
  <c r="L25" i="2"/>
  <c r="L5" i="2"/>
  <c r="L14" i="2"/>
  <c r="L24" i="2"/>
  <c r="L18" i="2"/>
  <c r="L4" i="2"/>
  <c r="L31" i="2"/>
  <c r="L32" i="2"/>
  <c r="L8" i="2"/>
  <c r="L19" i="2"/>
  <c r="L3" i="2"/>
  <c r="L22" i="2"/>
  <c r="L15" i="2"/>
  <c r="D21" i="2" l="1"/>
  <c r="D20" i="2"/>
  <c r="E15" i="2"/>
  <c r="J15" i="2" s="1"/>
  <c r="I19" i="4"/>
  <c r="N19" i="4"/>
  <c r="B13" i="9"/>
  <c r="D13" i="9"/>
  <c r="B10" i="9"/>
  <c r="D10" i="9"/>
  <c r="B12" i="9"/>
  <c r="D12" i="9"/>
  <c r="B8" i="9"/>
  <c r="D8" i="9"/>
  <c r="B5" i="9"/>
  <c r="D5" i="9"/>
  <c r="B16" i="9"/>
  <c r="D16" i="9"/>
  <c r="B9" i="9"/>
  <c r="D9" i="9"/>
  <c r="B11" i="9"/>
  <c r="D11" i="9"/>
  <c r="B6" i="9"/>
  <c r="D6" i="9"/>
  <c r="B20" i="9"/>
  <c r="D20" i="9"/>
  <c r="B19" i="9"/>
  <c r="D19" i="9"/>
  <c r="B7" i="9"/>
  <c r="D7" i="9"/>
  <c r="B21" i="9"/>
  <c r="D21" i="9"/>
  <c r="B18" i="9"/>
  <c r="D18" i="9"/>
  <c r="B3" i="9"/>
  <c r="D3" i="9"/>
  <c r="B15" i="9"/>
  <c r="D15" i="9"/>
  <c r="B17" i="9"/>
  <c r="D17" i="9"/>
  <c r="B14" i="9"/>
  <c r="D14" i="9"/>
  <c r="D4" i="9"/>
  <c r="B4" i="9"/>
  <c r="F10" i="2"/>
  <c r="F16" i="2"/>
  <c r="F26" i="2"/>
  <c r="C8" i="9" s="1"/>
  <c r="F12" i="2"/>
  <c r="F13" i="2"/>
  <c r="F11" i="2"/>
  <c r="F6" i="2"/>
  <c r="F27" i="2"/>
  <c r="F28" i="2"/>
  <c r="F29" i="2"/>
  <c r="F9" i="2"/>
  <c r="F23" i="2"/>
  <c r="F25" i="2"/>
  <c r="F5" i="2"/>
  <c r="F14" i="2"/>
  <c r="C15" i="9" s="1"/>
  <c r="C17" i="9"/>
  <c r="F24" i="2"/>
  <c r="F18" i="2"/>
  <c r="F4" i="2"/>
  <c r="F31" i="2"/>
  <c r="F32" i="2"/>
  <c r="F8" i="2"/>
  <c r="F19" i="2"/>
  <c r="F17" i="2"/>
  <c r="F3" i="2"/>
  <c r="F22" i="2"/>
  <c r="E10" i="2"/>
  <c r="J10" i="2" s="1"/>
  <c r="E16" i="2"/>
  <c r="J16" i="2" s="1"/>
  <c r="E26" i="2"/>
  <c r="J26" i="2" s="1"/>
  <c r="E12" i="2"/>
  <c r="J12" i="2" s="1"/>
  <c r="E13" i="2"/>
  <c r="J13" i="2" s="1"/>
  <c r="E11" i="2"/>
  <c r="J11" i="2" s="1"/>
  <c r="E6" i="2"/>
  <c r="J6" i="2" s="1"/>
  <c r="E27" i="2"/>
  <c r="J27" i="2" s="1"/>
  <c r="E28" i="2"/>
  <c r="J28" i="2" s="1"/>
  <c r="E29" i="2"/>
  <c r="J29" i="2" s="1"/>
  <c r="E9" i="2"/>
  <c r="J9" i="2" s="1"/>
  <c r="E23" i="2"/>
  <c r="J23" i="2" s="1"/>
  <c r="E25" i="2"/>
  <c r="J25" i="2" s="1"/>
  <c r="E5" i="2"/>
  <c r="J5" i="2" s="1"/>
  <c r="E14" i="2"/>
  <c r="J14" i="2" s="1"/>
  <c r="E24" i="2"/>
  <c r="J24" i="2" s="1"/>
  <c r="E18" i="2"/>
  <c r="J18" i="2" s="1"/>
  <c r="E4" i="2"/>
  <c r="J4" i="2" s="1"/>
  <c r="E31" i="2"/>
  <c r="J31" i="2" s="1"/>
  <c r="E32" i="2"/>
  <c r="J32" i="2" s="1"/>
  <c r="E8" i="2"/>
  <c r="J8" i="2" s="1"/>
  <c r="E19" i="2"/>
  <c r="J19" i="2" s="1"/>
  <c r="E17" i="2"/>
  <c r="J17" i="2" s="1"/>
  <c r="E3" i="2"/>
  <c r="J3" i="2" s="1"/>
  <c r="E22" i="2"/>
  <c r="J22" i="2" s="1"/>
  <c r="F15" i="2"/>
  <c r="C4" i="9" s="1"/>
  <c r="C13" i="9" l="1"/>
  <c r="C18" i="9"/>
  <c r="C11" i="9"/>
  <c r="C16" i="9"/>
  <c r="C3" i="9"/>
  <c r="C9" i="9"/>
  <c r="C7" i="9"/>
  <c r="C5" i="9"/>
  <c r="C19" i="9"/>
  <c r="C12" i="9"/>
  <c r="C14" i="9"/>
  <c r="C20" i="9"/>
  <c r="C10" i="9"/>
  <c r="C21" i="9"/>
  <c r="C6" i="9"/>
  <c r="H25" i="8"/>
  <c r="I25" i="8" s="1"/>
  <c r="F25" i="8"/>
  <c r="H24" i="8"/>
  <c r="I24" i="8" s="1"/>
  <c r="D24" i="8" s="1"/>
  <c r="F24" i="8"/>
  <c r="H23" i="8"/>
  <c r="I23" i="8" s="1"/>
  <c r="F23" i="8"/>
  <c r="H22" i="8"/>
  <c r="I22" i="8" s="1"/>
  <c r="F22" i="8"/>
  <c r="H21" i="8"/>
  <c r="I21" i="8" s="1"/>
  <c r="F21" i="8"/>
  <c r="H20" i="8"/>
  <c r="I20" i="8" s="1"/>
  <c r="F20" i="8"/>
  <c r="H19" i="8"/>
  <c r="I19" i="8" s="1"/>
  <c r="F19" i="8"/>
  <c r="H18" i="8"/>
  <c r="I18" i="8" s="1"/>
  <c r="F18" i="8"/>
  <c r="H17" i="8"/>
  <c r="I17" i="8" s="1"/>
  <c r="F17" i="8"/>
  <c r="H16" i="8"/>
  <c r="I16" i="8" s="1"/>
  <c r="D16" i="8" s="1"/>
  <c r="F16" i="8"/>
  <c r="H15" i="8"/>
  <c r="I15" i="8" s="1"/>
  <c r="F15" i="8"/>
  <c r="H14" i="8"/>
  <c r="I14" i="8" s="1"/>
  <c r="F14" i="8"/>
  <c r="H13" i="8"/>
  <c r="I13" i="8" s="1"/>
  <c r="F13" i="8"/>
  <c r="H12" i="8"/>
  <c r="I12" i="8" s="1"/>
  <c r="F12" i="8"/>
  <c r="H11" i="8"/>
  <c r="I11" i="8" s="1"/>
  <c r="F11" i="8"/>
  <c r="I10" i="8"/>
  <c r="F10" i="8"/>
  <c r="F9" i="8"/>
  <c r="F8" i="8"/>
  <c r="F7" i="8"/>
  <c r="F6" i="8"/>
  <c r="F5" i="8"/>
  <c r="F4" i="8"/>
  <c r="F3" i="8"/>
  <c r="I26" i="7"/>
  <c r="I25" i="7"/>
  <c r="I24" i="7"/>
  <c r="I23" i="7"/>
  <c r="I22" i="7"/>
  <c r="I21" i="7"/>
  <c r="D21" i="7"/>
  <c r="I20" i="7"/>
  <c r="I19" i="7"/>
  <c r="I18" i="7"/>
  <c r="I17" i="7"/>
  <c r="D17" i="7"/>
  <c r="I16" i="7"/>
  <c r="I3" i="7"/>
  <c r="I9" i="7"/>
  <c r="D9" i="7"/>
  <c r="I10" i="7"/>
  <c r="I7" i="7"/>
  <c r="I8" i="7"/>
  <c r="D8" i="7"/>
  <c r="I4" i="7"/>
  <c r="I15" i="7"/>
  <c r="I6" i="7"/>
  <c r="I5" i="7"/>
  <c r="D33" i="4"/>
  <c r="D21" i="8" l="1"/>
  <c r="D23" i="7"/>
  <c r="D16" i="7"/>
  <c r="D15" i="8"/>
  <c r="I14" i="7"/>
  <c r="D20" i="8"/>
  <c r="D9" i="8"/>
  <c r="I13" i="7"/>
  <c r="D19" i="7"/>
  <c r="D18" i="8"/>
  <c r="D15" i="7"/>
  <c r="D7" i="7"/>
  <c r="I11" i="7"/>
  <c r="I12" i="7"/>
  <c r="D6" i="7"/>
  <c r="D6" i="8"/>
  <c r="D10" i="7"/>
  <c r="D20" i="7"/>
  <c r="D4" i="7"/>
  <c r="D12" i="7"/>
  <c r="D5" i="7"/>
  <c r="D11" i="7"/>
  <c r="D3" i="7"/>
  <c r="D26" i="7"/>
  <c r="D14" i="7"/>
  <c r="D24" i="7"/>
  <c r="D25" i="7"/>
  <c r="D13" i="7"/>
  <c r="D22" i="8"/>
  <c r="D25" i="8"/>
  <c r="D7" i="8"/>
  <c r="D23" i="8"/>
  <c r="D12" i="8"/>
  <c r="D14" i="8"/>
  <c r="D17" i="8"/>
  <c r="D11" i="8"/>
  <c r="D4" i="8"/>
  <c r="D5" i="8"/>
  <c r="D8" i="8"/>
  <c r="D19" i="8"/>
  <c r="D3" i="8"/>
  <c r="D10" i="8"/>
  <c r="D13" i="8"/>
  <c r="D18" i="7"/>
  <c r="D22" i="7"/>
  <c r="D27" i="7" l="1"/>
  <c r="D26" i="8"/>
  <c r="D19" i="4" l="1"/>
  <c r="D22" i="2"/>
  <c r="D3" i="2"/>
  <c r="D17" i="2"/>
  <c r="D19" i="2"/>
  <c r="D8" i="2"/>
  <c r="D32" i="2"/>
  <c r="D31" i="2"/>
  <c r="D4" i="2"/>
  <c r="D18" i="2"/>
  <c r="D24" i="2"/>
  <c r="D14" i="2"/>
  <c r="D5" i="2"/>
  <c r="D25" i="2"/>
  <c r="D23" i="2"/>
  <c r="D9" i="2"/>
  <c r="D29" i="2"/>
  <c r="D28" i="2"/>
  <c r="D27" i="2"/>
  <c r="D6" i="2"/>
  <c r="D11" i="2"/>
  <c r="D13" i="2"/>
  <c r="D12" i="2"/>
  <c r="D26" i="2"/>
  <c r="D16" i="2"/>
  <c r="D7" i="2"/>
  <c r="D15" i="2" l="1"/>
  <c r="D10" i="2"/>
  <c r="D33" i="2" l="1"/>
</calcChain>
</file>

<file path=xl/sharedStrings.xml><?xml version="1.0" encoding="utf-8"?>
<sst xmlns="http://schemas.openxmlformats.org/spreadsheetml/2006/main" count="285" uniqueCount="100">
  <si>
    <t>Ringe</t>
  </si>
  <si>
    <t>Teiler</t>
  </si>
  <si>
    <t>Nr. Murnau</t>
  </si>
  <si>
    <t xml:space="preserve">Punkte Gesamt </t>
  </si>
  <si>
    <t>Max Teiler</t>
  </si>
  <si>
    <t>Ringe Diferenz auf 200</t>
  </si>
  <si>
    <t>Zwischens. Teiler</t>
  </si>
  <si>
    <t>Schütze</t>
  </si>
  <si>
    <t>Nr. Hechendorf</t>
  </si>
  <si>
    <t>Disziplin</t>
  </si>
  <si>
    <t>F/AG/LP</t>
  </si>
  <si>
    <t>Gesamtauswertung</t>
  </si>
  <si>
    <t>Murnau</t>
  </si>
  <si>
    <t>Hechendorf</t>
  </si>
  <si>
    <t>Grafenaschau</t>
  </si>
  <si>
    <t>Gesamt</t>
  </si>
  <si>
    <t>Punkte</t>
  </si>
  <si>
    <t>Teiler Faktor</t>
  </si>
  <si>
    <t>Berechneter Teiler</t>
  </si>
  <si>
    <t>Max Ringe</t>
  </si>
  <si>
    <t>Nr.Gafenaschau</t>
  </si>
  <si>
    <t>Serie 1</t>
  </si>
  <si>
    <t>Serie 2</t>
  </si>
  <si>
    <t>Serie3</t>
  </si>
  <si>
    <t>Ringe 20</t>
  </si>
  <si>
    <t>Ringe 30</t>
  </si>
  <si>
    <t>Legler Stefan</t>
  </si>
  <si>
    <t>Staudinger Herbert</t>
  </si>
  <si>
    <t>Schüler Monika</t>
  </si>
  <si>
    <t>Schüler Bernd</t>
  </si>
  <si>
    <t>Stienemeier Jesof</t>
  </si>
  <si>
    <t>Klein Miriam</t>
  </si>
  <si>
    <t>Klein Michael</t>
  </si>
  <si>
    <t>Tafertshofer Tobi</t>
  </si>
  <si>
    <t>Tafertshofer Andrea</t>
  </si>
  <si>
    <t>Kremmer Klaus</t>
  </si>
  <si>
    <t>Neumayr Christine</t>
  </si>
  <si>
    <t xml:space="preserve">Schwabe Christian </t>
  </si>
  <si>
    <t xml:space="preserve">Sprung Marana </t>
  </si>
  <si>
    <t>Schachtl Alois</t>
  </si>
  <si>
    <t xml:space="preserve">Jais Brigitte </t>
  </si>
  <si>
    <t>Neuner Claudia</t>
  </si>
  <si>
    <t>Grüllmayer Ulli</t>
  </si>
  <si>
    <t>Eder Sigfried</t>
  </si>
  <si>
    <t>Eder Hilde</t>
  </si>
  <si>
    <t>Reindl Angelika</t>
  </si>
  <si>
    <t>Fischer Georg</t>
  </si>
  <si>
    <t>LP</t>
  </si>
  <si>
    <t>LG</t>
  </si>
  <si>
    <t>AG</t>
  </si>
  <si>
    <t>Bester Teiler</t>
  </si>
  <si>
    <t>Turn und Taxis Philipp</t>
  </si>
  <si>
    <t>Kuffner Karl-Heinz</t>
  </si>
  <si>
    <t>Röckl Anton</t>
  </si>
  <si>
    <t>Priaoda Andreas</t>
  </si>
  <si>
    <t>Jais Stefan</t>
  </si>
  <si>
    <t>Jais Florian</t>
  </si>
  <si>
    <t>Schedler Rudi</t>
  </si>
  <si>
    <t>Freundschaftschießen in Hechendorf</t>
  </si>
  <si>
    <t xml:space="preserve">Punkte
Gesamt </t>
  </si>
  <si>
    <t>Legler Sissi</t>
  </si>
  <si>
    <t>Götlich Axel</t>
  </si>
  <si>
    <t>Beckonert Martin</t>
  </si>
  <si>
    <t>Beckonert Helga</t>
  </si>
  <si>
    <t>LPA</t>
  </si>
  <si>
    <t>Augsberger Wolfgang</t>
  </si>
  <si>
    <t>Schägger Elisabeth</t>
  </si>
  <si>
    <t>Wörmann Sebastian</t>
  </si>
  <si>
    <t>Gugler Jonas</t>
  </si>
  <si>
    <t>Augsberger Beaxtrix</t>
  </si>
  <si>
    <t>Keller Franz</t>
  </si>
  <si>
    <t>Schägger Pauline</t>
  </si>
  <si>
    <t>Öttl Georg</t>
  </si>
  <si>
    <t>Wörmann Regina</t>
  </si>
  <si>
    <t>Tavan Paul</t>
  </si>
  <si>
    <t>Öttl Leo</t>
  </si>
  <si>
    <t>Rappelmann Verena</t>
  </si>
  <si>
    <t>Rudolf Kerstin</t>
  </si>
  <si>
    <t>Weber Lena</t>
  </si>
  <si>
    <t>Mayr Erika</t>
  </si>
  <si>
    <t>Kriner Martin</t>
  </si>
  <si>
    <t>Kriner Elfride</t>
  </si>
  <si>
    <t>Schenker Uli</t>
  </si>
  <si>
    <t>Neumayr Peter</t>
  </si>
  <si>
    <t>Murnau gegen Grafenaschau</t>
  </si>
  <si>
    <t>Murnau gegen Hechendorf</t>
  </si>
  <si>
    <t xml:space="preserve">5x AG </t>
  </si>
  <si>
    <t>2xLG</t>
  </si>
  <si>
    <t>1xLP</t>
  </si>
  <si>
    <t>4x LG</t>
  </si>
  <si>
    <t>5xAG</t>
  </si>
  <si>
    <t>Hechendorf gegen Grafenaschau</t>
  </si>
  <si>
    <t>Grafenaschau gegen Murnau</t>
  </si>
  <si>
    <t>Gesamtauswertung Freundschaftsschießen 2026 Hechendorf</t>
  </si>
  <si>
    <t>Sieger Hechendorf</t>
  </si>
  <si>
    <t>Sieger Grafenaschau</t>
  </si>
  <si>
    <t>Sieger Murnau</t>
  </si>
  <si>
    <r>
      <t xml:space="preserve">Hechendorf </t>
    </r>
    <r>
      <rPr>
        <sz val="16"/>
        <color theme="1"/>
        <rFont val="Calibri"/>
        <family val="2"/>
        <scheme val="minor"/>
      </rPr>
      <t>gegen Grafenaschau</t>
    </r>
  </si>
  <si>
    <r>
      <t>Grafenaschau</t>
    </r>
    <r>
      <rPr>
        <sz val="16"/>
        <color theme="1"/>
        <rFont val="Calibri"/>
        <family val="2"/>
        <scheme val="minor"/>
      </rPr>
      <t xml:space="preserve"> gegen Murnau</t>
    </r>
  </si>
  <si>
    <r>
      <t xml:space="preserve">Murnau </t>
    </r>
    <r>
      <rPr>
        <sz val="16"/>
        <color theme="1"/>
        <rFont val="Calibri"/>
        <family val="2"/>
        <scheme val="minor"/>
      </rPr>
      <t>gegen Hechendorf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</si>
</sst>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rgb="FF1E1E1E"/>
      <name val="Segoe UI"/>
      <family val="2"/>
    </font>
    <font>
      <sz val="11"/>
      <color rgb="FF20292A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0" xfId="0" applyFont="1"/>
    <xf numFmtId="164" fontId="0" fillId="0" borderId="1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0" fillId="4" borderId="1" xfId="0" applyFill="1" applyBorder="1"/>
    <xf numFmtId="0" fontId="3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Fill="1" applyBorder="1"/>
    <xf numFmtId="0" fontId="0" fillId="9" borderId="1" xfId="0" applyFill="1" applyBorder="1"/>
    <xf numFmtId="0" fontId="3" fillId="4" borderId="1" xfId="0" applyFont="1" applyFill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" fontId="6" fillId="0" borderId="0" xfId="0" applyNumberFormat="1" applyFont="1" applyBorder="1" applyAlignment="1">
      <alignment horizontal="center"/>
    </xf>
    <xf numFmtId="0" fontId="6" fillId="6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7"/>
  <sheetViews>
    <sheetView zoomScale="120" zoomScaleNormal="120" workbookViewId="0">
      <selection activeCell="B11" sqref="B11:D15"/>
    </sheetView>
  </sheetViews>
  <sheetFormatPr baseColWidth="10" defaultRowHeight="15" x14ac:dyDescent="0.25"/>
  <cols>
    <col min="1" max="1" width="13.5703125" bestFit="1" customWidth="1"/>
    <col min="2" max="2" width="32.28515625" customWidth="1"/>
    <col min="3" max="3" width="8.5703125" bestFit="1" customWidth="1"/>
    <col min="4" max="4" width="13.7109375" style="1" bestFit="1" customWidth="1"/>
    <col min="5" max="5" width="11.5703125" style="15"/>
    <col min="6" max="6" width="20.85546875" style="1" bestFit="1" customWidth="1"/>
    <col min="7" max="7" width="11.5703125" style="15"/>
    <col min="8" max="8" width="16.42578125" style="47" bestFit="1" customWidth="1"/>
    <col min="9" max="9" width="13.28515625" style="1" hidden="1" customWidth="1"/>
    <col min="10" max="10" width="11.140625" customWidth="1"/>
    <col min="11" max="11" width="5.140625" customWidth="1"/>
    <col min="12" max="12" width="11.5703125" style="1"/>
    <col min="13" max="13" width="19.28515625" style="1" bestFit="1" customWidth="1"/>
  </cols>
  <sheetData>
    <row r="1" spans="1:13" ht="15.75" thickBot="1" x14ac:dyDescent="0.3">
      <c r="C1" t="s">
        <v>10</v>
      </c>
    </row>
    <row r="2" spans="1:13" ht="30" x14ac:dyDescent="0.25">
      <c r="A2" s="13" t="s">
        <v>20</v>
      </c>
      <c r="B2" s="13" t="s">
        <v>7</v>
      </c>
      <c r="C2" s="13" t="s">
        <v>9</v>
      </c>
      <c r="D2" s="18" t="s">
        <v>3</v>
      </c>
      <c r="E2" s="14" t="s">
        <v>0</v>
      </c>
      <c r="F2" s="12" t="s">
        <v>5</v>
      </c>
      <c r="G2" s="16" t="s">
        <v>1</v>
      </c>
      <c r="H2" s="48" t="s">
        <v>6</v>
      </c>
      <c r="I2" s="12" t="s">
        <v>17</v>
      </c>
      <c r="J2" s="52" t="s">
        <v>18</v>
      </c>
      <c r="L2" s="7" t="s">
        <v>4</v>
      </c>
      <c r="M2" s="8" t="s">
        <v>19</v>
      </c>
    </row>
    <row r="3" spans="1:13" ht="15.75" thickBot="1" x14ac:dyDescent="0.3">
      <c r="A3" s="2">
        <v>1</v>
      </c>
      <c r="B3" s="51" t="s">
        <v>72</v>
      </c>
      <c r="C3" s="2" t="s">
        <v>47</v>
      </c>
      <c r="D3" s="19">
        <f t="shared" ref="D3:D16" si="0">SUM(F3+J3)</f>
        <v>232.6</v>
      </c>
      <c r="E3" s="4">
        <v>186.9</v>
      </c>
      <c r="F3" s="5">
        <f t="shared" ref="F3:F16" si="1">SUM($M$3-E3)</f>
        <v>31.099999999999994</v>
      </c>
      <c r="G3" s="17">
        <v>401.5</v>
      </c>
      <c r="H3" s="49">
        <f t="shared" ref="H3:H16" si="2">G3-$L$3</f>
        <v>201.5</v>
      </c>
      <c r="I3" s="11">
        <f t="shared" ref="I3:I16" si="3">IF(C3="AG",H3*2.5,IF(C3="LP",H3/3,IF(C3="F",H3*1,)))</f>
        <v>67.166666666666671</v>
      </c>
      <c r="J3" s="21">
        <v>201.5</v>
      </c>
      <c r="L3" s="7">
        <v>200</v>
      </c>
      <c r="M3" s="9">
        <v>218</v>
      </c>
    </row>
    <row r="4" spans="1:13" x14ac:dyDescent="0.25">
      <c r="A4" s="50">
        <v>8</v>
      </c>
      <c r="B4" s="51" t="s">
        <v>52</v>
      </c>
      <c r="C4" s="2" t="s">
        <v>48</v>
      </c>
      <c r="D4" s="19">
        <f t="shared" si="0"/>
        <v>27.900000000000013</v>
      </c>
      <c r="E4" s="4">
        <v>194.2</v>
      </c>
      <c r="F4" s="5">
        <f t="shared" si="1"/>
        <v>23.800000000000011</v>
      </c>
      <c r="G4" s="17">
        <v>204.1</v>
      </c>
      <c r="H4" s="49">
        <f t="shared" si="2"/>
        <v>4.0999999999999943</v>
      </c>
      <c r="I4" s="11">
        <f t="shared" si="3"/>
        <v>0</v>
      </c>
      <c r="J4" s="21">
        <v>4.0999999999999996</v>
      </c>
    </row>
    <row r="5" spans="1:13" x14ac:dyDescent="0.25">
      <c r="A5" s="50">
        <v>7</v>
      </c>
      <c r="B5" s="51" t="s">
        <v>46</v>
      </c>
      <c r="C5" s="2" t="s">
        <v>48</v>
      </c>
      <c r="D5" s="19">
        <f t="shared" si="0"/>
        <v>47.5</v>
      </c>
      <c r="E5" s="4">
        <v>178.5</v>
      </c>
      <c r="F5" s="5">
        <f t="shared" si="1"/>
        <v>39.5</v>
      </c>
      <c r="G5" s="17">
        <v>192</v>
      </c>
      <c r="H5" s="49">
        <f t="shared" si="2"/>
        <v>-8</v>
      </c>
      <c r="I5" s="11">
        <f t="shared" si="3"/>
        <v>0</v>
      </c>
      <c r="J5" s="21">
        <v>8</v>
      </c>
    </row>
    <row r="6" spans="1:13" x14ac:dyDescent="0.25">
      <c r="A6" s="50">
        <v>6</v>
      </c>
      <c r="B6" s="51" t="s">
        <v>79</v>
      </c>
      <c r="C6" s="2" t="s">
        <v>48</v>
      </c>
      <c r="D6" s="19">
        <f t="shared" si="0"/>
        <v>54.599999999999994</v>
      </c>
      <c r="E6" s="4">
        <v>182.4</v>
      </c>
      <c r="F6" s="5">
        <f t="shared" si="1"/>
        <v>35.599999999999994</v>
      </c>
      <c r="G6" s="17">
        <v>181</v>
      </c>
      <c r="H6" s="49">
        <f t="shared" si="2"/>
        <v>-19</v>
      </c>
      <c r="I6" s="11">
        <f t="shared" si="3"/>
        <v>0</v>
      </c>
      <c r="J6" s="21">
        <v>19</v>
      </c>
      <c r="K6" s="1"/>
    </row>
    <row r="7" spans="1:13" x14ac:dyDescent="0.25">
      <c r="A7" s="2">
        <v>5</v>
      </c>
      <c r="B7" s="51" t="s">
        <v>54</v>
      </c>
      <c r="C7" s="2" t="s">
        <v>48</v>
      </c>
      <c r="D7" s="19">
        <f t="shared" si="0"/>
        <v>55.4</v>
      </c>
      <c r="E7" s="4">
        <v>163.5</v>
      </c>
      <c r="F7" s="5">
        <f t="shared" si="1"/>
        <v>54.5</v>
      </c>
      <c r="G7" s="17">
        <v>199.1</v>
      </c>
      <c r="H7" s="49">
        <f t="shared" si="2"/>
        <v>-0.90000000000000568</v>
      </c>
      <c r="I7" s="11">
        <f t="shared" si="3"/>
        <v>0</v>
      </c>
      <c r="J7" s="21">
        <v>0.9</v>
      </c>
    </row>
    <row r="8" spans="1:13" x14ac:dyDescent="0.25">
      <c r="A8" s="50">
        <v>4</v>
      </c>
      <c r="B8" s="51" t="s">
        <v>53</v>
      </c>
      <c r="C8" s="2" t="s">
        <v>48</v>
      </c>
      <c r="D8" s="19">
        <f t="shared" si="0"/>
        <v>80.000000000000014</v>
      </c>
      <c r="E8" s="4">
        <v>186.2</v>
      </c>
      <c r="F8" s="5">
        <f t="shared" si="1"/>
        <v>31.800000000000011</v>
      </c>
      <c r="G8" s="17">
        <v>248.2</v>
      </c>
      <c r="H8" s="49">
        <f t="shared" si="2"/>
        <v>48.199999999999989</v>
      </c>
      <c r="I8" s="11">
        <f t="shared" si="3"/>
        <v>0</v>
      </c>
      <c r="J8" s="21">
        <v>48.2</v>
      </c>
    </row>
    <row r="9" spans="1:13" x14ac:dyDescent="0.25">
      <c r="A9" s="50">
        <v>3</v>
      </c>
      <c r="B9" s="51" t="s">
        <v>56</v>
      </c>
      <c r="C9" s="2" t="s">
        <v>48</v>
      </c>
      <c r="D9" s="19">
        <f t="shared" si="0"/>
        <v>95.699999999999989</v>
      </c>
      <c r="E9" s="4">
        <v>135.9</v>
      </c>
      <c r="F9" s="5">
        <f t="shared" si="1"/>
        <v>82.1</v>
      </c>
      <c r="G9" s="17">
        <v>186.4</v>
      </c>
      <c r="H9" s="49">
        <f t="shared" si="2"/>
        <v>-13.599999999999994</v>
      </c>
      <c r="I9" s="11">
        <f t="shared" si="3"/>
        <v>0</v>
      </c>
      <c r="J9" s="21">
        <v>13.6</v>
      </c>
    </row>
    <row r="10" spans="1:13" x14ac:dyDescent="0.25">
      <c r="A10" s="50">
        <v>2</v>
      </c>
      <c r="B10" s="51" t="s">
        <v>55</v>
      </c>
      <c r="C10" s="2" t="s">
        <v>48</v>
      </c>
      <c r="D10" s="19">
        <f t="shared" si="0"/>
        <v>152.69999999999999</v>
      </c>
      <c r="E10" s="4">
        <v>137.1</v>
      </c>
      <c r="F10" s="5">
        <f t="shared" si="1"/>
        <v>80.900000000000006</v>
      </c>
      <c r="G10" s="17">
        <v>128.19999999999999</v>
      </c>
      <c r="H10" s="49">
        <f t="shared" si="2"/>
        <v>-71.800000000000011</v>
      </c>
      <c r="I10" s="11">
        <f t="shared" si="3"/>
        <v>0</v>
      </c>
      <c r="J10" s="21">
        <v>71.8</v>
      </c>
    </row>
    <row r="11" spans="1:13" x14ac:dyDescent="0.25">
      <c r="A11" s="50">
        <v>14</v>
      </c>
      <c r="B11" s="51" t="s">
        <v>42</v>
      </c>
      <c r="C11" s="2" t="s">
        <v>49</v>
      </c>
      <c r="D11" s="19">
        <f t="shared" si="0"/>
        <v>23.199999999999996</v>
      </c>
      <c r="E11" s="4">
        <v>200.9</v>
      </c>
      <c r="F11" s="5">
        <f t="shared" si="1"/>
        <v>17.099999999999994</v>
      </c>
      <c r="G11" s="17">
        <v>206.1</v>
      </c>
      <c r="H11" s="49">
        <f t="shared" si="2"/>
        <v>6.0999999999999943</v>
      </c>
      <c r="I11" s="11">
        <f t="shared" si="3"/>
        <v>15.249999999999986</v>
      </c>
      <c r="J11" s="21">
        <v>6.1</v>
      </c>
      <c r="M11" s="10"/>
    </row>
    <row r="12" spans="1:13" x14ac:dyDescent="0.25">
      <c r="A12" s="2">
        <v>13</v>
      </c>
      <c r="B12" s="51" t="s">
        <v>45</v>
      </c>
      <c r="C12" s="2" t="s">
        <v>49</v>
      </c>
      <c r="D12" s="19">
        <f t="shared" si="0"/>
        <v>24.6</v>
      </c>
      <c r="E12" s="4">
        <v>202</v>
      </c>
      <c r="F12" s="5">
        <f t="shared" si="1"/>
        <v>16</v>
      </c>
      <c r="G12" s="17">
        <v>191.4</v>
      </c>
      <c r="H12" s="49">
        <f t="shared" si="2"/>
        <v>-8.5999999999999943</v>
      </c>
      <c r="I12" s="11">
        <f t="shared" si="3"/>
        <v>-21.499999999999986</v>
      </c>
      <c r="J12" s="21">
        <v>8.6</v>
      </c>
    </row>
    <row r="13" spans="1:13" x14ac:dyDescent="0.25">
      <c r="A13" s="50">
        <v>12</v>
      </c>
      <c r="B13" s="51" t="s">
        <v>40</v>
      </c>
      <c r="C13" s="2" t="s">
        <v>49</v>
      </c>
      <c r="D13" s="19">
        <f t="shared" si="0"/>
        <v>30.199999999999996</v>
      </c>
      <c r="E13" s="4">
        <v>202.4</v>
      </c>
      <c r="F13" s="5">
        <f t="shared" si="1"/>
        <v>15.599999999999994</v>
      </c>
      <c r="G13" s="17">
        <v>214.6</v>
      </c>
      <c r="H13" s="49">
        <f t="shared" si="2"/>
        <v>14.599999999999994</v>
      </c>
      <c r="I13" s="11">
        <f t="shared" si="3"/>
        <v>36.499999999999986</v>
      </c>
      <c r="J13" s="21">
        <v>14.6</v>
      </c>
    </row>
    <row r="14" spans="1:13" x14ac:dyDescent="0.25">
      <c r="A14" s="50">
        <v>11</v>
      </c>
      <c r="B14" s="51" t="s">
        <v>39</v>
      </c>
      <c r="C14" s="2" t="s">
        <v>49</v>
      </c>
      <c r="D14" s="19">
        <f t="shared" si="0"/>
        <v>31.70000000000001</v>
      </c>
      <c r="E14" s="4">
        <v>195.7</v>
      </c>
      <c r="F14" s="5">
        <f t="shared" si="1"/>
        <v>22.300000000000011</v>
      </c>
      <c r="G14" s="17">
        <v>190.6</v>
      </c>
      <c r="H14" s="49">
        <f t="shared" si="2"/>
        <v>-9.4000000000000057</v>
      </c>
      <c r="I14" s="11">
        <f t="shared" si="3"/>
        <v>-23.500000000000014</v>
      </c>
      <c r="J14" s="21">
        <v>9.4</v>
      </c>
    </row>
    <row r="15" spans="1:13" x14ac:dyDescent="0.25">
      <c r="A15" s="50">
        <v>10</v>
      </c>
      <c r="B15" s="51" t="s">
        <v>75</v>
      </c>
      <c r="C15" s="2" t="s">
        <v>49</v>
      </c>
      <c r="D15" s="19">
        <f t="shared" si="0"/>
        <v>59.000000000000007</v>
      </c>
      <c r="E15" s="4">
        <v>182.6</v>
      </c>
      <c r="F15" s="5">
        <f t="shared" si="1"/>
        <v>35.400000000000006</v>
      </c>
      <c r="G15" s="17">
        <v>176.4</v>
      </c>
      <c r="H15" s="49">
        <f t="shared" si="2"/>
        <v>-23.599999999999994</v>
      </c>
      <c r="I15" s="11">
        <f t="shared" si="3"/>
        <v>-58.999999999999986</v>
      </c>
      <c r="J15" s="21">
        <v>23.6</v>
      </c>
    </row>
    <row r="16" spans="1:13" x14ac:dyDescent="0.25">
      <c r="A16" s="2">
        <v>9</v>
      </c>
      <c r="B16" s="51" t="s">
        <v>74</v>
      </c>
      <c r="C16" s="2" t="s">
        <v>49</v>
      </c>
      <c r="D16" s="19">
        <f t="shared" si="0"/>
        <v>133</v>
      </c>
      <c r="E16" s="4">
        <v>169.8</v>
      </c>
      <c r="F16" s="5">
        <f t="shared" si="1"/>
        <v>48.199999999999989</v>
      </c>
      <c r="G16" s="17">
        <v>115.2</v>
      </c>
      <c r="H16" s="49">
        <f t="shared" si="2"/>
        <v>-84.8</v>
      </c>
      <c r="I16" s="11">
        <f t="shared" si="3"/>
        <v>-212</v>
      </c>
      <c r="J16" s="21">
        <v>84.8</v>
      </c>
    </row>
    <row r="17" spans="1:10" x14ac:dyDescent="0.25">
      <c r="A17" s="50">
        <v>15</v>
      </c>
      <c r="B17" s="2"/>
      <c r="C17" s="2"/>
      <c r="D17" s="19">
        <f t="shared" ref="D17:D26" si="4">SUM(F17+J17)</f>
        <v>618</v>
      </c>
      <c r="E17" s="4">
        <v>0</v>
      </c>
      <c r="F17" s="5">
        <f t="shared" ref="F17:F26" si="5">SUM($M$3-E17)</f>
        <v>218</v>
      </c>
      <c r="G17" s="17">
        <v>0</v>
      </c>
      <c r="H17" s="49">
        <f t="shared" ref="H17:H26" si="6">G17-$L$3</f>
        <v>-200</v>
      </c>
      <c r="I17" s="11">
        <f t="shared" ref="I17:I26" si="7">IF(C17="AG",H17*2.5,IF(C17="LP",H17/3,IF(C17="F",H17*1,)))</f>
        <v>0</v>
      </c>
      <c r="J17" s="21">
        <f t="shared" ref="J17:J26" si="8">SUM(200-H17)</f>
        <v>400</v>
      </c>
    </row>
    <row r="18" spans="1:10" x14ac:dyDescent="0.25">
      <c r="A18" s="50">
        <v>16</v>
      </c>
      <c r="B18" s="2"/>
      <c r="C18" s="2"/>
      <c r="D18" s="19">
        <f t="shared" si="4"/>
        <v>618</v>
      </c>
      <c r="E18" s="4">
        <v>0</v>
      </c>
      <c r="F18" s="5">
        <f t="shared" si="5"/>
        <v>218</v>
      </c>
      <c r="G18" s="17">
        <v>0</v>
      </c>
      <c r="H18" s="49">
        <f t="shared" si="6"/>
        <v>-200</v>
      </c>
      <c r="I18" s="11">
        <f t="shared" si="7"/>
        <v>0</v>
      </c>
      <c r="J18" s="21">
        <f t="shared" si="8"/>
        <v>400</v>
      </c>
    </row>
    <row r="19" spans="1:10" x14ac:dyDescent="0.25">
      <c r="A19" s="2">
        <v>17</v>
      </c>
      <c r="B19" s="2"/>
      <c r="C19" s="2"/>
      <c r="D19" s="19">
        <f t="shared" si="4"/>
        <v>618</v>
      </c>
      <c r="E19" s="4">
        <v>0</v>
      </c>
      <c r="F19" s="5">
        <f t="shared" si="5"/>
        <v>218</v>
      </c>
      <c r="G19" s="17">
        <v>0</v>
      </c>
      <c r="H19" s="49">
        <f t="shared" si="6"/>
        <v>-200</v>
      </c>
      <c r="I19" s="11">
        <f t="shared" si="7"/>
        <v>0</v>
      </c>
      <c r="J19" s="21">
        <f t="shared" si="8"/>
        <v>400</v>
      </c>
    </row>
    <row r="20" spans="1:10" x14ac:dyDescent="0.25">
      <c r="A20" s="50">
        <v>18</v>
      </c>
      <c r="B20" s="2"/>
      <c r="C20" s="2"/>
      <c r="D20" s="19">
        <f t="shared" si="4"/>
        <v>618</v>
      </c>
      <c r="E20" s="4">
        <v>0</v>
      </c>
      <c r="F20" s="5">
        <f t="shared" si="5"/>
        <v>218</v>
      </c>
      <c r="G20" s="17">
        <v>0</v>
      </c>
      <c r="H20" s="49">
        <f t="shared" si="6"/>
        <v>-200</v>
      </c>
      <c r="I20" s="11">
        <f t="shared" si="7"/>
        <v>0</v>
      </c>
      <c r="J20" s="21">
        <f t="shared" si="8"/>
        <v>400</v>
      </c>
    </row>
    <row r="21" spans="1:10" x14ac:dyDescent="0.25">
      <c r="A21" s="50">
        <v>19</v>
      </c>
      <c r="B21" s="2"/>
      <c r="C21" s="2"/>
      <c r="D21" s="19">
        <f t="shared" si="4"/>
        <v>618</v>
      </c>
      <c r="E21" s="4">
        <v>0</v>
      </c>
      <c r="F21" s="5">
        <f t="shared" si="5"/>
        <v>218</v>
      </c>
      <c r="G21" s="17">
        <v>0</v>
      </c>
      <c r="H21" s="49">
        <f t="shared" si="6"/>
        <v>-200</v>
      </c>
      <c r="I21" s="11">
        <f t="shared" si="7"/>
        <v>0</v>
      </c>
      <c r="J21" s="21">
        <f t="shared" si="8"/>
        <v>400</v>
      </c>
    </row>
    <row r="22" spans="1:10" x14ac:dyDescent="0.25">
      <c r="A22" s="50">
        <v>20</v>
      </c>
      <c r="B22" s="2"/>
      <c r="C22" s="2"/>
      <c r="D22" s="19">
        <f t="shared" si="4"/>
        <v>618</v>
      </c>
      <c r="E22" s="4">
        <v>0</v>
      </c>
      <c r="F22" s="5">
        <f t="shared" si="5"/>
        <v>218</v>
      </c>
      <c r="G22" s="17">
        <v>0</v>
      </c>
      <c r="H22" s="49">
        <f t="shared" si="6"/>
        <v>-200</v>
      </c>
      <c r="I22" s="11">
        <f t="shared" si="7"/>
        <v>0</v>
      </c>
      <c r="J22" s="21">
        <f t="shared" si="8"/>
        <v>400</v>
      </c>
    </row>
    <row r="23" spans="1:10" x14ac:dyDescent="0.25">
      <c r="A23" s="50">
        <v>21</v>
      </c>
      <c r="B23" s="2"/>
      <c r="C23" s="2"/>
      <c r="D23" s="19">
        <f t="shared" si="4"/>
        <v>618</v>
      </c>
      <c r="E23" s="4">
        <v>0</v>
      </c>
      <c r="F23" s="5">
        <f t="shared" si="5"/>
        <v>218</v>
      </c>
      <c r="G23" s="17">
        <v>0</v>
      </c>
      <c r="H23" s="49">
        <f t="shared" si="6"/>
        <v>-200</v>
      </c>
      <c r="I23" s="11">
        <f t="shared" si="7"/>
        <v>0</v>
      </c>
      <c r="J23" s="21">
        <f t="shared" si="8"/>
        <v>400</v>
      </c>
    </row>
    <row r="24" spans="1:10" x14ac:dyDescent="0.25">
      <c r="A24" s="2">
        <v>22</v>
      </c>
      <c r="B24" s="2"/>
      <c r="C24" s="2"/>
      <c r="D24" s="19">
        <f t="shared" si="4"/>
        <v>618</v>
      </c>
      <c r="E24" s="4">
        <v>0</v>
      </c>
      <c r="F24" s="5">
        <f t="shared" si="5"/>
        <v>218</v>
      </c>
      <c r="G24" s="17">
        <v>0</v>
      </c>
      <c r="H24" s="49">
        <f t="shared" si="6"/>
        <v>-200</v>
      </c>
      <c r="I24" s="11">
        <f t="shared" si="7"/>
        <v>0</v>
      </c>
      <c r="J24" s="21">
        <f t="shared" si="8"/>
        <v>400</v>
      </c>
    </row>
    <row r="25" spans="1:10" x14ac:dyDescent="0.25">
      <c r="A25" s="50">
        <v>23</v>
      </c>
      <c r="B25" s="2"/>
      <c r="C25" s="2"/>
      <c r="D25" s="19">
        <f t="shared" si="4"/>
        <v>618</v>
      </c>
      <c r="E25" s="4">
        <v>0</v>
      </c>
      <c r="F25" s="5">
        <f t="shared" si="5"/>
        <v>218</v>
      </c>
      <c r="G25" s="17">
        <v>0</v>
      </c>
      <c r="H25" s="49">
        <f t="shared" si="6"/>
        <v>-200</v>
      </c>
      <c r="I25" s="11">
        <f t="shared" si="7"/>
        <v>0</v>
      </c>
      <c r="J25" s="21">
        <f t="shared" si="8"/>
        <v>400</v>
      </c>
    </row>
    <row r="26" spans="1:10" x14ac:dyDescent="0.25">
      <c r="A26" s="50">
        <v>24</v>
      </c>
      <c r="B26" s="2"/>
      <c r="C26" s="2"/>
      <c r="D26" s="19">
        <f t="shared" si="4"/>
        <v>618</v>
      </c>
      <c r="E26" s="4">
        <v>0</v>
      </c>
      <c r="F26" s="5">
        <f t="shared" si="5"/>
        <v>218</v>
      </c>
      <c r="G26" s="17">
        <v>0</v>
      </c>
      <c r="H26" s="49">
        <f t="shared" si="6"/>
        <v>-200</v>
      </c>
      <c r="I26" s="11">
        <f t="shared" si="7"/>
        <v>0</v>
      </c>
      <c r="J26" s="21">
        <f t="shared" si="8"/>
        <v>400</v>
      </c>
    </row>
    <row r="27" spans="1:10" x14ac:dyDescent="0.25">
      <c r="C27" s="3" t="s">
        <v>15</v>
      </c>
      <c r="D27" s="20">
        <f>SUM(D3:D26)</f>
        <v>7228.1</v>
      </c>
      <c r="H27" s="49"/>
    </row>
  </sheetData>
  <sortState xmlns:xlrd2="http://schemas.microsoft.com/office/spreadsheetml/2017/richdata2" ref="A11:J16">
    <sortCondition ref="D11:D16"/>
  </sortState>
  <pageMargins left="0.7" right="0.7" top="0.78740157499999996" bottom="0.78740157499999996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3"/>
  <sheetViews>
    <sheetView zoomScale="110" zoomScaleNormal="110" workbookViewId="0">
      <selection activeCell="B3" sqref="B3:D6"/>
    </sheetView>
  </sheetViews>
  <sheetFormatPr baseColWidth="10" defaultRowHeight="15" x14ac:dyDescent="0.25"/>
  <cols>
    <col min="1" max="1" width="13.5703125" bestFit="1" customWidth="1"/>
    <col min="2" max="2" width="32.28515625" customWidth="1"/>
    <col min="3" max="3" width="8.5703125" bestFit="1" customWidth="1"/>
    <col min="4" max="4" width="13.7109375" style="1" bestFit="1" customWidth="1"/>
    <col min="5" max="9" width="11.7109375" style="15" customWidth="1"/>
    <col min="10" max="10" width="20.85546875" style="1" bestFit="1" customWidth="1"/>
    <col min="11" max="11" width="9.85546875" style="15" customWidth="1"/>
    <col min="12" max="12" width="16.42578125" style="47" bestFit="1" customWidth="1"/>
    <col min="13" max="13" width="16.28515625" bestFit="1" customWidth="1"/>
    <col min="14" max="14" width="19.140625" hidden="1" customWidth="1"/>
    <col min="15" max="15" width="11.5703125" style="1"/>
    <col min="16" max="16" width="19.28515625" style="1" bestFit="1" customWidth="1"/>
  </cols>
  <sheetData>
    <row r="1" spans="1:16" ht="15.75" thickBot="1" x14ac:dyDescent="0.3">
      <c r="C1" t="s">
        <v>10</v>
      </c>
    </row>
    <row r="2" spans="1:16" x14ac:dyDescent="0.25">
      <c r="A2" s="13" t="s">
        <v>2</v>
      </c>
      <c r="B2" s="13" t="s">
        <v>7</v>
      </c>
      <c r="C2" s="13" t="s">
        <v>9</v>
      </c>
      <c r="D2" s="18" t="s">
        <v>3</v>
      </c>
      <c r="E2" s="22" t="s">
        <v>24</v>
      </c>
      <c r="F2" s="22" t="s">
        <v>25</v>
      </c>
      <c r="G2" s="14" t="s">
        <v>21</v>
      </c>
      <c r="H2" s="14" t="s">
        <v>22</v>
      </c>
      <c r="I2" s="14" t="s">
        <v>23</v>
      </c>
      <c r="J2" s="12" t="s">
        <v>5</v>
      </c>
      <c r="K2" s="16" t="s">
        <v>1</v>
      </c>
      <c r="L2" s="48" t="s">
        <v>6</v>
      </c>
      <c r="M2" s="16" t="s">
        <v>18</v>
      </c>
      <c r="N2" s="24" t="s">
        <v>50</v>
      </c>
      <c r="O2" s="7" t="s">
        <v>4</v>
      </c>
      <c r="P2" s="8" t="s">
        <v>19</v>
      </c>
    </row>
    <row r="3" spans="1:16" ht="15.75" thickBot="1" x14ac:dyDescent="0.3">
      <c r="A3" s="2">
        <v>1</v>
      </c>
      <c r="B3" s="51" t="s">
        <v>69</v>
      </c>
      <c r="C3" s="2" t="s">
        <v>49</v>
      </c>
      <c r="D3" s="19">
        <f t="shared" ref="D3:D32" si="0">SUM(J3+M3)</f>
        <v>14.300000000000011</v>
      </c>
      <c r="E3" s="23">
        <f t="shared" ref="E3:E32" si="1">SUM(G3:H3)</f>
        <v>210.7</v>
      </c>
      <c r="F3" s="23">
        <f t="shared" ref="F3:F32" si="2">SUM(G3:I3)</f>
        <v>315.79999999999995</v>
      </c>
      <c r="G3" s="4">
        <v>105.6</v>
      </c>
      <c r="H3" s="4">
        <v>105.1</v>
      </c>
      <c r="I3" s="4">
        <v>105.1</v>
      </c>
      <c r="J3" s="46">
        <f t="shared" ref="J3:J32" si="3">SUM($P$3-E3)</f>
        <v>7.3000000000000114</v>
      </c>
      <c r="K3" s="17">
        <v>207</v>
      </c>
      <c r="L3" s="49">
        <f t="shared" ref="L3:L32" si="4">K3-$O$3</f>
        <v>7</v>
      </c>
      <c r="M3" s="21">
        <v>7</v>
      </c>
      <c r="N3" s="2">
        <v>15.1</v>
      </c>
      <c r="O3" s="25">
        <v>200</v>
      </c>
      <c r="P3" s="9">
        <v>218</v>
      </c>
    </row>
    <row r="4" spans="1:16" x14ac:dyDescent="0.25">
      <c r="A4" s="2">
        <v>2</v>
      </c>
      <c r="B4" s="51" t="s">
        <v>62</v>
      </c>
      <c r="C4" s="2" t="s">
        <v>49</v>
      </c>
      <c r="D4" s="19">
        <f t="shared" si="0"/>
        <v>14.699999999999989</v>
      </c>
      <c r="E4" s="23">
        <f t="shared" si="1"/>
        <v>211.3</v>
      </c>
      <c r="F4" s="23">
        <f t="shared" si="2"/>
        <v>318.60000000000002</v>
      </c>
      <c r="G4" s="4">
        <v>105.4</v>
      </c>
      <c r="H4" s="4">
        <v>105.9</v>
      </c>
      <c r="I4" s="4">
        <v>107.3</v>
      </c>
      <c r="J4" s="46">
        <f t="shared" si="3"/>
        <v>6.6999999999999886</v>
      </c>
      <c r="K4" s="17">
        <v>192</v>
      </c>
      <c r="L4" s="49">
        <f t="shared" si="4"/>
        <v>-8</v>
      </c>
      <c r="M4" s="21">
        <v>8</v>
      </c>
      <c r="N4" s="2">
        <v>22.4</v>
      </c>
      <c r="P4" s="6"/>
    </row>
    <row r="5" spans="1:16" x14ac:dyDescent="0.25">
      <c r="A5" s="2">
        <v>3</v>
      </c>
      <c r="B5" s="51" t="s">
        <v>43</v>
      </c>
      <c r="C5" s="2" t="s">
        <v>49</v>
      </c>
      <c r="D5" s="19">
        <f t="shared" si="0"/>
        <v>15.800000000000011</v>
      </c>
      <c r="E5" s="23">
        <f t="shared" si="1"/>
        <v>209.2</v>
      </c>
      <c r="F5" s="23">
        <f t="shared" si="2"/>
        <v>314.89999999999998</v>
      </c>
      <c r="G5" s="4">
        <v>104.7</v>
      </c>
      <c r="H5" s="4">
        <v>104.5</v>
      </c>
      <c r="I5" s="4">
        <v>105.7</v>
      </c>
      <c r="J5" s="46">
        <f t="shared" si="3"/>
        <v>8.8000000000000114</v>
      </c>
      <c r="K5" s="17">
        <v>193</v>
      </c>
      <c r="L5" s="49">
        <f t="shared" si="4"/>
        <v>-7</v>
      </c>
      <c r="M5" s="21">
        <v>7</v>
      </c>
      <c r="N5" s="2">
        <v>25</v>
      </c>
    </row>
    <row r="6" spans="1:16" x14ac:dyDescent="0.25">
      <c r="A6" s="2">
        <v>4</v>
      </c>
      <c r="B6" s="51" t="s">
        <v>32</v>
      </c>
      <c r="C6" s="2" t="s">
        <v>49</v>
      </c>
      <c r="D6" s="19">
        <f t="shared" si="0"/>
        <v>16.5</v>
      </c>
      <c r="E6" s="23">
        <f t="shared" si="1"/>
        <v>206.5</v>
      </c>
      <c r="F6" s="23">
        <f t="shared" si="2"/>
        <v>309.3</v>
      </c>
      <c r="G6" s="4">
        <v>104.5</v>
      </c>
      <c r="H6" s="4">
        <v>102</v>
      </c>
      <c r="I6" s="4">
        <v>102.8</v>
      </c>
      <c r="J6" s="46">
        <f t="shared" si="3"/>
        <v>11.5</v>
      </c>
      <c r="K6" s="17">
        <v>205</v>
      </c>
      <c r="L6" s="49">
        <f t="shared" si="4"/>
        <v>5</v>
      </c>
      <c r="M6" s="21">
        <v>5</v>
      </c>
      <c r="N6" s="2">
        <v>67.8</v>
      </c>
    </row>
    <row r="7" spans="1:16" x14ac:dyDescent="0.25">
      <c r="A7" s="2">
        <v>6</v>
      </c>
      <c r="B7" s="51" t="s">
        <v>61</v>
      </c>
      <c r="C7" s="2" t="s">
        <v>49</v>
      </c>
      <c r="D7" s="19">
        <f t="shared" si="0"/>
        <v>19.100000000000023</v>
      </c>
      <c r="E7" s="23">
        <f t="shared" si="1"/>
        <v>204.89999999999998</v>
      </c>
      <c r="F7" s="23">
        <f t="shared" si="2"/>
        <v>308.29999999999995</v>
      </c>
      <c r="G7" s="4">
        <v>102.6</v>
      </c>
      <c r="H7" s="4">
        <v>102.3</v>
      </c>
      <c r="I7" s="4">
        <v>103.4</v>
      </c>
      <c r="J7" s="46">
        <f t="shared" si="3"/>
        <v>13.100000000000023</v>
      </c>
      <c r="K7" s="17">
        <v>194</v>
      </c>
      <c r="L7" s="49">
        <f t="shared" si="4"/>
        <v>-6</v>
      </c>
      <c r="M7" s="21">
        <v>6</v>
      </c>
      <c r="N7" s="2">
        <v>29</v>
      </c>
    </row>
    <row r="8" spans="1:16" x14ac:dyDescent="0.25">
      <c r="A8" s="2">
        <v>7</v>
      </c>
      <c r="B8" s="51" t="s">
        <v>66</v>
      </c>
      <c r="C8" s="2" t="s">
        <v>49</v>
      </c>
      <c r="D8" s="19">
        <f t="shared" si="0"/>
        <v>22.800000000000011</v>
      </c>
      <c r="E8" s="23">
        <f t="shared" si="1"/>
        <v>198.2</v>
      </c>
      <c r="F8" s="23">
        <f t="shared" si="2"/>
        <v>294.39999999999998</v>
      </c>
      <c r="G8" s="4">
        <v>94.8</v>
      </c>
      <c r="H8" s="4">
        <v>103.4</v>
      </c>
      <c r="I8" s="4">
        <v>96.2</v>
      </c>
      <c r="J8" s="46">
        <f t="shared" si="3"/>
        <v>19.800000000000011</v>
      </c>
      <c r="K8" s="17">
        <v>203</v>
      </c>
      <c r="L8" s="49">
        <f t="shared" si="4"/>
        <v>3</v>
      </c>
      <c r="M8" s="21">
        <v>3</v>
      </c>
      <c r="N8" s="2">
        <v>27.9</v>
      </c>
    </row>
    <row r="9" spans="1:16" x14ac:dyDescent="0.25">
      <c r="A9" s="2">
        <v>8</v>
      </c>
      <c r="B9" s="51" t="s">
        <v>38</v>
      </c>
      <c r="C9" s="2" t="s">
        <v>49</v>
      </c>
      <c r="D9" s="19">
        <f t="shared" si="0"/>
        <v>24.600000000000023</v>
      </c>
      <c r="E9" s="23">
        <f t="shared" si="1"/>
        <v>211.39999999999998</v>
      </c>
      <c r="F9" s="23">
        <f t="shared" si="2"/>
        <v>315.2</v>
      </c>
      <c r="G9" s="4">
        <v>105.6</v>
      </c>
      <c r="H9" s="4">
        <v>105.8</v>
      </c>
      <c r="I9" s="4">
        <v>103.8</v>
      </c>
      <c r="J9" s="46">
        <f t="shared" si="3"/>
        <v>6.6000000000000227</v>
      </c>
      <c r="K9" s="17">
        <v>182</v>
      </c>
      <c r="L9" s="49">
        <f t="shared" si="4"/>
        <v>-18</v>
      </c>
      <c r="M9" s="21">
        <v>18</v>
      </c>
      <c r="N9" s="3">
        <v>29.8</v>
      </c>
    </row>
    <row r="10" spans="1:16" x14ac:dyDescent="0.25">
      <c r="A10" s="2">
        <v>9</v>
      </c>
      <c r="B10" s="51" t="s">
        <v>27</v>
      </c>
      <c r="C10" s="2" t="s">
        <v>49</v>
      </c>
      <c r="D10" s="19">
        <f t="shared" si="0"/>
        <v>27.300000000000011</v>
      </c>
      <c r="E10" s="23">
        <f t="shared" si="1"/>
        <v>197.7</v>
      </c>
      <c r="F10" s="23">
        <f t="shared" si="2"/>
        <v>297.10000000000002</v>
      </c>
      <c r="G10" s="4">
        <v>100.2</v>
      </c>
      <c r="H10" s="4">
        <v>97.5</v>
      </c>
      <c r="I10" s="4">
        <v>99.4</v>
      </c>
      <c r="J10" s="46">
        <f t="shared" si="3"/>
        <v>20.300000000000011</v>
      </c>
      <c r="K10" s="17">
        <v>193</v>
      </c>
      <c r="L10" s="49">
        <f t="shared" si="4"/>
        <v>-7</v>
      </c>
      <c r="M10" s="21">
        <v>7</v>
      </c>
      <c r="N10" s="2">
        <v>29.8</v>
      </c>
    </row>
    <row r="11" spans="1:16" x14ac:dyDescent="0.25">
      <c r="A11" s="2">
        <v>13</v>
      </c>
      <c r="B11" s="51" t="s">
        <v>31</v>
      </c>
      <c r="C11" s="2" t="s">
        <v>49</v>
      </c>
      <c r="D11" s="19">
        <f t="shared" si="0"/>
        <v>31.199999999999989</v>
      </c>
      <c r="E11" s="23">
        <f t="shared" si="1"/>
        <v>209.8</v>
      </c>
      <c r="F11" s="23">
        <f t="shared" si="2"/>
        <v>313.8</v>
      </c>
      <c r="G11" s="4">
        <v>104.8</v>
      </c>
      <c r="H11" s="4">
        <v>105</v>
      </c>
      <c r="I11" s="4">
        <v>104</v>
      </c>
      <c r="J11" s="46">
        <f t="shared" si="3"/>
        <v>8.1999999999999886</v>
      </c>
      <c r="K11" s="17">
        <v>223</v>
      </c>
      <c r="L11" s="49">
        <f t="shared" si="4"/>
        <v>23</v>
      </c>
      <c r="M11" s="21">
        <v>23</v>
      </c>
      <c r="N11" s="2">
        <v>17.399999999999999</v>
      </c>
    </row>
    <row r="12" spans="1:16" x14ac:dyDescent="0.25">
      <c r="A12" s="2">
        <v>16</v>
      </c>
      <c r="B12" s="51" t="s">
        <v>29</v>
      </c>
      <c r="C12" s="2" t="s">
        <v>49</v>
      </c>
      <c r="D12" s="19">
        <f t="shared" si="0"/>
        <v>32.800000000000011</v>
      </c>
      <c r="E12" s="23">
        <f t="shared" si="1"/>
        <v>209.2</v>
      </c>
      <c r="F12" s="23">
        <f t="shared" si="2"/>
        <v>313.7</v>
      </c>
      <c r="G12" s="4">
        <v>106.3</v>
      </c>
      <c r="H12" s="4">
        <v>102.9</v>
      </c>
      <c r="I12" s="4">
        <v>104.5</v>
      </c>
      <c r="J12" s="46">
        <f t="shared" si="3"/>
        <v>8.8000000000000114</v>
      </c>
      <c r="K12" s="17">
        <v>224</v>
      </c>
      <c r="L12" s="49">
        <f t="shared" si="4"/>
        <v>24</v>
      </c>
      <c r="M12" s="21">
        <v>24</v>
      </c>
      <c r="N12" s="2">
        <v>19.399999999999999</v>
      </c>
    </row>
    <row r="13" spans="1:16" x14ac:dyDescent="0.25">
      <c r="A13" s="2">
        <v>17</v>
      </c>
      <c r="B13" s="51" t="s">
        <v>30</v>
      </c>
      <c r="C13" s="2" t="s">
        <v>49</v>
      </c>
      <c r="D13" s="19">
        <f t="shared" si="0"/>
        <v>34.100000000000023</v>
      </c>
      <c r="E13" s="23">
        <f t="shared" si="1"/>
        <v>192.89999999999998</v>
      </c>
      <c r="F13" s="23">
        <f t="shared" si="2"/>
        <v>294</v>
      </c>
      <c r="G13" s="4">
        <v>95.3</v>
      </c>
      <c r="H13" s="4">
        <v>97.6</v>
      </c>
      <c r="I13" s="4">
        <v>101.1</v>
      </c>
      <c r="J13" s="46">
        <f t="shared" si="3"/>
        <v>25.100000000000023</v>
      </c>
      <c r="K13" s="17">
        <v>191</v>
      </c>
      <c r="L13" s="49">
        <f t="shared" si="4"/>
        <v>-9</v>
      </c>
      <c r="M13" s="21">
        <v>9</v>
      </c>
      <c r="N13" s="2">
        <v>152.1</v>
      </c>
    </row>
    <row r="14" spans="1:16" x14ac:dyDescent="0.25">
      <c r="A14" s="2">
        <v>20</v>
      </c>
      <c r="B14" s="51" t="s">
        <v>44</v>
      </c>
      <c r="C14" s="2" t="s">
        <v>49</v>
      </c>
      <c r="D14" s="19">
        <f t="shared" si="0"/>
        <v>36.699999999999989</v>
      </c>
      <c r="E14" s="23">
        <f t="shared" si="1"/>
        <v>192.3</v>
      </c>
      <c r="F14" s="23">
        <f t="shared" si="2"/>
        <v>291.70000000000005</v>
      </c>
      <c r="G14" s="4">
        <v>95.3</v>
      </c>
      <c r="H14" s="4">
        <v>97</v>
      </c>
      <c r="I14" s="4">
        <v>99.4</v>
      </c>
      <c r="J14" s="46">
        <f t="shared" si="3"/>
        <v>25.699999999999989</v>
      </c>
      <c r="K14" s="17">
        <v>211</v>
      </c>
      <c r="L14" s="49">
        <f t="shared" si="4"/>
        <v>11</v>
      </c>
      <c r="M14" s="21">
        <v>11</v>
      </c>
      <c r="N14" s="2">
        <v>267.8</v>
      </c>
      <c r="P14" s="10"/>
    </row>
    <row r="15" spans="1:16" x14ac:dyDescent="0.25">
      <c r="A15" s="2">
        <v>21</v>
      </c>
      <c r="B15" s="51" t="s">
        <v>26</v>
      </c>
      <c r="C15" s="2" t="s">
        <v>49</v>
      </c>
      <c r="D15" s="19">
        <f t="shared" si="0"/>
        <v>40.800000000000011</v>
      </c>
      <c r="E15" s="23">
        <f t="shared" si="1"/>
        <v>213.2</v>
      </c>
      <c r="F15" s="23">
        <f t="shared" si="2"/>
        <v>319.5</v>
      </c>
      <c r="G15" s="4">
        <v>106.8</v>
      </c>
      <c r="H15" s="4">
        <v>106.4</v>
      </c>
      <c r="I15" s="4">
        <v>106.3</v>
      </c>
      <c r="J15" s="46">
        <f t="shared" si="3"/>
        <v>4.8000000000000114</v>
      </c>
      <c r="K15" s="17">
        <v>236</v>
      </c>
      <c r="L15" s="49">
        <f t="shared" si="4"/>
        <v>36</v>
      </c>
      <c r="M15" s="21">
        <v>36</v>
      </c>
      <c r="N15" s="2">
        <v>18.3</v>
      </c>
    </row>
    <row r="16" spans="1:16" x14ac:dyDescent="0.25">
      <c r="A16" s="2">
        <v>24</v>
      </c>
      <c r="B16" s="51" t="s">
        <v>28</v>
      </c>
      <c r="C16" s="2" t="s">
        <v>49</v>
      </c>
      <c r="D16" s="19">
        <f t="shared" si="0"/>
        <v>43.400000000000006</v>
      </c>
      <c r="E16" s="23">
        <f t="shared" si="1"/>
        <v>195.6</v>
      </c>
      <c r="F16" s="23">
        <f t="shared" si="2"/>
        <v>294.39999999999998</v>
      </c>
      <c r="G16" s="4">
        <v>98.5</v>
      </c>
      <c r="H16" s="4">
        <v>97.1</v>
      </c>
      <c r="I16" s="4">
        <v>98.8</v>
      </c>
      <c r="J16" s="46">
        <f t="shared" si="3"/>
        <v>22.400000000000006</v>
      </c>
      <c r="K16" s="17">
        <v>179</v>
      </c>
      <c r="L16" s="49">
        <f t="shared" si="4"/>
        <v>-21</v>
      </c>
      <c r="M16" s="21">
        <v>21</v>
      </c>
      <c r="N16" s="2">
        <v>89.5</v>
      </c>
    </row>
    <row r="17" spans="1:14" x14ac:dyDescent="0.25">
      <c r="A17" s="2">
        <v>25</v>
      </c>
      <c r="B17" s="51" t="s">
        <v>68</v>
      </c>
      <c r="C17" s="2" t="s">
        <v>49</v>
      </c>
      <c r="D17" s="19">
        <f t="shared" si="0"/>
        <v>44.300000000000011</v>
      </c>
      <c r="E17" s="23">
        <f t="shared" si="1"/>
        <v>176.7</v>
      </c>
      <c r="F17" s="23">
        <f t="shared" si="2"/>
        <v>270.79999999999995</v>
      </c>
      <c r="G17" s="4">
        <v>84</v>
      </c>
      <c r="H17" s="4">
        <v>92.7</v>
      </c>
      <c r="I17" s="4">
        <v>94.1</v>
      </c>
      <c r="J17" s="46">
        <f t="shared" si="3"/>
        <v>41.300000000000011</v>
      </c>
      <c r="K17" s="17">
        <v>197</v>
      </c>
      <c r="L17" s="49">
        <f t="shared" si="4"/>
        <v>-3</v>
      </c>
      <c r="M17" s="21">
        <v>3</v>
      </c>
      <c r="N17" s="2">
        <v>49.5</v>
      </c>
    </row>
    <row r="18" spans="1:14" x14ac:dyDescent="0.25">
      <c r="A18" s="2">
        <v>26</v>
      </c>
      <c r="B18" s="51" t="s">
        <v>60</v>
      </c>
      <c r="C18" s="2" t="s">
        <v>49</v>
      </c>
      <c r="D18" s="19">
        <f t="shared" si="0"/>
        <v>50.899999999999977</v>
      </c>
      <c r="E18" s="23">
        <f t="shared" si="1"/>
        <v>209.10000000000002</v>
      </c>
      <c r="F18" s="23">
        <f t="shared" si="2"/>
        <v>315</v>
      </c>
      <c r="G18" s="4">
        <v>107.2</v>
      </c>
      <c r="H18" s="4">
        <v>101.9</v>
      </c>
      <c r="I18" s="4">
        <v>105.9</v>
      </c>
      <c r="J18" s="46">
        <f t="shared" si="3"/>
        <v>8.8999999999999773</v>
      </c>
      <c r="K18" s="17">
        <v>158</v>
      </c>
      <c r="L18" s="49">
        <f t="shared" si="4"/>
        <v>-42</v>
      </c>
      <c r="M18" s="21">
        <v>42</v>
      </c>
      <c r="N18" s="2">
        <v>35.200000000000003</v>
      </c>
    </row>
    <row r="19" spans="1:14" x14ac:dyDescent="0.25">
      <c r="A19" s="2">
        <v>27</v>
      </c>
      <c r="B19" s="51" t="s">
        <v>67</v>
      </c>
      <c r="C19" s="2" t="s">
        <v>49</v>
      </c>
      <c r="D19" s="19">
        <f t="shared" si="0"/>
        <v>77.099999999999994</v>
      </c>
      <c r="E19" s="23">
        <f t="shared" si="1"/>
        <v>161.9</v>
      </c>
      <c r="F19" s="23">
        <f t="shared" si="2"/>
        <v>231.3</v>
      </c>
      <c r="G19" s="4">
        <v>85.2</v>
      </c>
      <c r="H19" s="4">
        <v>76.7</v>
      </c>
      <c r="I19" s="4">
        <v>69.400000000000006</v>
      </c>
      <c r="J19" s="46">
        <f t="shared" si="3"/>
        <v>56.099999999999994</v>
      </c>
      <c r="K19" s="17">
        <v>179</v>
      </c>
      <c r="L19" s="49">
        <f t="shared" si="4"/>
        <v>-21</v>
      </c>
      <c r="M19" s="21">
        <v>21</v>
      </c>
      <c r="N19" s="2">
        <v>46.2</v>
      </c>
    </row>
    <row r="20" spans="1:14" x14ac:dyDescent="0.25">
      <c r="A20" s="2">
        <v>28</v>
      </c>
      <c r="B20" s="51" t="s">
        <v>73</v>
      </c>
      <c r="C20" s="2" t="s">
        <v>49</v>
      </c>
      <c r="D20" s="19">
        <f t="shared" si="0"/>
        <v>141.19999999999999</v>
      </c>
      <c r="E20" s="23">
        <f t="shared" si="1"/>
        <v>170.8</v>
      </c>
      <c r="F20" s="23">
        <f t="shared" si="2"/>
        <v>258.20000000000005</v>
      </c>
      <c r="G20" s="4">
        <v>88.3</v>
      </c>
      <c r="H20" s="4">
        <v>82.5</v>
      </c>
      <c r="I20" s="4">
        <v>87.4</v>
      </c>
      <c r="J20" s="46">
        <f t="shared" si="3"/>
        <v>47.199999999999989</v>
      </c>
      <c r="K20" s="17">
        <v>294</v>
      </c>
      <c r="L20" s="49">
        <f t="shared" si="4"/>
        <v>94</v>
      </c>
      <c r="M20" s="21">
        <v>94</v>
      </c>
      <c r="N20" s="2">
        <v>74.8</v>
      </c>
    </row>
    <row r="21" spans="1:14" x14ac:dyDescent="0.25">
      <c r="A21" s="2"/>
      <c r="B21" s="51" t="s">
        <v>80</v>
      </c>
      <c r="C21" s="2" t="s">
        <v>49</v>
      </c>
      <c r="D21" s="19">
        <f t="shared" si="0"/>
        <v>12.399999999999977</v>
      </c>
      <c r="E21" s="23">
        <f t="shared" si="1"/>
        <v>210.60000000000002</v>
      </c>
      <c r="F21" s="23">
        <f t="shared" si="2"/>
        <v>315.40000000000003</v>
      </c>
      <c r="G21" s="4">
        <v>105.7</v>
      </c>
      <c r="H21" s="4">
        <v>104.9</v>
      </c>
      <c r="I21" s="4">
        <v>104.8</v>
      </c>
      <c r="J21" s="46">
        <f t="shared" si="3"/>
        <v>7.3999999999999773</v>
      </c>
      <c r="K21" s="17">
        <v>195</v>
      </c>
      <c r="L21" s="49">
        <f t="shared" si="4"/>
        <v>-5</v>
      </c>
      <c r="M21" s="21">
        <v>5</v>
      </c>
      <c r="N21" s="2"/>
    </row>
    <row r="22" spans="1:14" x14ac:dyDescent="0.25">
      <c r="A22" s="2"/>
      <c r="B22" s="51" t="s">
        <v>81</v>
      </c>
      <c r="C22" s="2" t="s">
        <v>49</v>
      </c>
      <c r="D22" s="19">
        <f t="shared" si="0"/>
        <v>15</v>
      </c>
      <c r="E22" s="23">
        <f t="shared" si="1"/>
        <v>209</v>
      </c>
      <c r="F22" s="23">
        <f t="shared" si="2"/>
        <v>309.89999999999998</v>
      </c>
      <c r="G22" s="4">
        <v>104</v>
      </c>
      <c r="H22" s="4">
        <v>105</v>
      </c>
      <c r="I22" s="4">
        <v>100.9</v>
      </c>
      <c r="J22" s="46">
        <f t="shared" si="3"/>
        <v>9</v>
      </c>
      <c r="K22" s="17">
        <v>194</v>
      </c>
      <c r="L22" s="49">
        <f t="shared" si="4"/>
        <v>-6</v>
      </c>
      <c r="M22" s="21">
        <v>6</v>
      </c>
      <c r="N22" s="2"/>
    </row>
    <row r="23" spans="1:14" x14ac:dyDescent="0.25">
      <c r="A23" s="2">
        <v>5</v>
      </c>
      <c r="B23" s="51" t="s">
        <v>78</v>
      </c>
      <c r="C23" s="2" t="s">
        <v>48</v>
      </c>
      <c r="D23" s="19">
        <f t="shared" si="0"/>
        <v>18</v>
      </c>
      <c r="E23" s="23">
        <f t="shared" si="1"/>
        <v>202</v>
      </c>
      <c r="F23" s="23">
        <f t="shared" si="2"/>
        <v>302.10000000000002</v>
      </c>
      <c r="G23" s="4">
        <v>101.5</v>
      </c>
      <c r="H23" s="4">
        <v>100.5</v>
      </c>
      <c r="I23" s="4">
        <v>100.1</v>
      </c>
      <c r="J23" s="46">
        <f t="shared" si="3"/>
        <v>16</v>
      </c>
      <c r="K23" s="17">
        <v>202</v>
      </c>
      <c r="L23" s="49">
        <f t="shared" si="4"/>
        <v>2</v>
      </c>
      <c r="M23" s="21">
        <v>2</v>
      </c>
      <c r="N23" s="2"/>
    </row>
    <row r="24" spans="1:14" x14ac:dyDescent="0.25">
      <c r="A24" s="2">
        <v>10</v>
      </c>
      <c r="B24" s="51" t="s">
        <v>51</v>
      </c>
      <c r="C24" s="2" t="s">
        <v>48</v>
      </c>
      <c r="D24" s="19">
        <f t="shared" si="0"/>
        <v>29.199999999999989</v>
      </c>
      <c r="E24" s="23">
        <f t="shared" si="1"/>
        <v>199.8</v>
      </c>
      <c r="F24" s="23">
        <f t="shared" si="2"/>
        <v>301.20000000000005</v>
      </c>
      <c r="G24" s="4">
        <v>99.8</v>
      </c>
      <c r="H24" s="4">
        <v>100</v>
      </c>
      <c r="I24" s="4">
        <v>101.4</v>
      </c>
      <c r="J24" s="46">
        <f t="shared" si="3"/>
        <v>18.199999999999989</v>
      </c>
      <c r="K24" s="17">
        <v>189</v>
      </c>
      <c r="L24" s="49">
        <f t="shared" si="4"/>
        <v>-11</v>
      </c>
      <c r="M24" s="21">
        <v>11</v>
      </c>
      <c r="N24" s="2"/>
    </row>
    <row r="25" spans="1:14" x14ac:dyDescent="0.25">
      <c r="A25" s="2">
        <v>14</v>
      </c>
      <c r="B25" s="51" t="s">
        <v>41</v>
      </c>
      <c r="C25" s="2" t="s">
        <v>48</v>
      </c>
      <c r="D25" s="19">
        <f t="shared" si="0"/>
        <v>45.199999999999989</v>
      </c>
      <c r="E25" s="23">
        <f t="shared" si="1"/>
        <v>184.8</v>
      </c>
      <c r="F25" s="23">
        <f t="shared" si="2"/>
        <v>271</v>
      </c>
      <c r="G25" s="4">
        <v>92.4</v>
      </c>
      <c r="H25" s="4">
        <v>92.4</v>
      </c>
      <c r="I25" s="4">
        <v>86.2</v>
      </c>
      <c r="J25" s="46">
        <f t="shared" si="3"/>
        <v>33.199999999999989</v>
      </c>
      <c r="K25" s="17">
        <v>188</v>
      </c>
      <c r="L25" s="49">
        <f t="shared" si="4"/>
        <v>-12</v>
      </c>
      <c r="M25" s="21">
        <v>12</v>
      </c>
      <c r="N25" s="2"/>
    </row>
    <row r="26" spans="1:14" x14ac:dyDescent="0.25">
      <c r="A26" s="2">
        <v>15</v>
      </c>
      <c r="B26" s="51" t="s">
        <v>82</v>
      </c>
      <c r="C26" s="2" t="s">
        <v>48</v>
      </c>
      <c r="D26" s="19">
        <f t="shared" si="0"/>
        <v>179.9</v>
      </c>
      <c r="E26" s="23">
        <f t="shared" si="1"/>
        <v>150.1</v>
      </c>
      <c r="F26" s="23">
        <f t="shared" si="2"/>
        <v>221.89999999999998</v>
      </c>
      <c r="G26" s="4">
        <v>70.8</v>
      </c>
      <c r="H26" s="4">
        <v>79.3</v>
      </c>
      <c r="I26" s="4">
        <v>71.8</v>
      </c>
      <c r="J26" s="46">
        <f t="shared" si="3"/>
        <v>67.900000000000006</v>
      </c>
      <c r="K26" s="17">
        <v>88</v>
      </c>
      <c r="L26" s="49">
        <f t="shared" si="4"/>
        <v>-112</v>
      </c>
      <c r="M26" s="21">
        <v>112</v>
      </c>
      <c r="N26" s="2"/>
    </row>
    <row r="27" spans="1:14" x14ac:dyDescent="0.25">
      <c r="A27" s="2">
        <v>19</v>
      </c>
      <c r="B27" s="51" t="s">
        <v>71</v>
      </c>
      <c r="C27" s="2" t="s">
        <v>48</v>
      </c>
      <c r="D27" s="19">
        <f t="shared" si="0"/>
        <v>271.5</v>
      </c>
      <c r="E27" s="23">
        <f t="shared" si="1"/>
        <v>156.5</v>
      </c>
      <c r="F27" s="23">
        <f t="shared" si="2"/>
        <v>231.5</v>
      </c>
      <c r="G27" s="4">
        <v>77.3</v>
      </c>
      <c r="H27" s="4">
        <v>79.2</v>
      </c>
      <c r="I27" s="4">
        <v>75</v>
      </c>
      <c r="J27" s="46">
        <f t="shared" si="3"/>
        <v>61.5</v>
      </c>
      <c r="K27" s="17">
        <v>210</v>
      </c>
      <c r="L27" s="49">
        <f t="shared" si="4"/>
        <v>10</v>
      </c>
      <c r="M27" s="21">
        <v>210</v>
      </c>
      <c r="N27" s="2"/>
    </row>
    <row r="28" spans="1:14" x14ac:dyDescent="0.25">
      <c r="A28" s="2">
        <v>11</v>
      </c>
      <c r="B28" s="51" t="s">
        <v>37</v>
      </c>
      <c r="C28" s="2" t="s">
        <v>47</v>
      </c>
      <c r="D28" s="19">
        <f t="shared" si="0"/>
        <v>641.20000000000005</v>
      </c>
      <c r="E28" s="23">
        <f t="shared" si="1"/>
        <v>164.8</v>
      </c>
      <c r="F28" s="23">
        <f t="shared" si="2"/>
        <v>255.20000000000002</v>
      </c>
      <c r="G28" s="4">
        <v>75.900000000000006</v>
      </c>
      <c r="H28" s="4">
        <v>88.9</v>
      </c>
      <c r="I28" s="4">
        <v>90.4</v>
      </c>
      <c r="J28" s="46">
        <f t="shared" si="3"/>
        <v>53.199999999999989</v>
      </c>
      <c r="K28" s="17">
        <v>788</v>
      </c>
      <c r="L28" s="49">
        <f t="shared" si="4"/>
        <v>588</v>
      </c>
      <c r="M28" s="21">
        <v>588</v>
      </c>
      <c r="N28" s="2"/>
    </row>
    <row r="29" spans="1:14" x14ac:dyDescent="0.25">
      <c r="A29" s="2">
        <v>12</v>
      </c>
      <c r="B29" s="51" t="s">
        <v>77</v>
      </c>
      <c r="C29" s="2" t="s">
        <v>47</v>
      </c>
      <c r="D29" s="19">
        <f t="shared" si="0"/>
        <v>287.10000000000002</v>
      </c>
      <c r="E29" s="23">
        <f t="shared" si="1"/>
        <v>192.9</v>
      </c>
      <c r="F29" s="23">
        <f t="shared" si="2"/>
        <v>291.10000000000002</v>
      </c>
      <c r="G29" s="4">
        <v>95.4</v>
      </c>
      <c r="H29" s="4">
        <v>97.5</v>
      </c>
      <c r="I29" s="4">
        <v>98.2</v>
      </c>
      <c r="J29" s="46">
        <f t="shared" si="3"/>
        <v>25.099999999999994</v>
      </c>
      <c r="K29" s="17">
        <v>462</v>
      </c>
      <c r="L29" s="49">
        <f t="shared" si="4"/>
        <v>262</v>
      </c>
      <c r="M29" s="21">
        <v>262</v>
      </c>
      <c r="N29" s="2"/>
    </row>
    <row r="30" spans="1:14" x14ac:dyDescent="0.25">
      <c r="A30" s="2"/>
      <c r="B30" s="51" t="s">
        <v>76</v>
      </c>
      <c r="C30" s="2" t="s">
        <v>47</v>
      </c>
      <c r="D30" s="19">
        <f t="shared" si="0"/>
        <v>777.7</v>
      </c>
      <c r="E30" s="23">
        <f t="shared" si="1"/>
        <v>147.30000000000001</v>
      </c>
      <c r="F30" s="23">
        <f t="shared" si="2"/>
        <v>218.3</v>
      </c>
      <c r="G30" s="4">
        <v>80.5</v>
      </c>
      <c r="H30" s="4">
        <v>66.8</v>
      </c>
      <c r="I30" s="4">
        <v>71</v>
      </c>
      <c r="J30" s="46">
        <f t="shared" si="3"/>
        <v>70.699999999999989</v>
      </c>
      <c r="K30" s="17">
        <v>907</v>
      </c>
      <c r="L30" s="49">
        <f t="shared" si="4"/>
        <v>707</v>
      </c>
      <c r="M30" s="21">
        <v>707</v>
      </c>
      <c r="N30" s="2"/>
    </row>
    <row r="31" spans="1:14" x14ac:dyDescent="0.25">
      <c r="A31" s="2">
        <v>22</v>
      </c>
      <c r="B31" s="51" t="s">
        <v>63</v>
      </c>
      <c r="C31" s="2" t="s">
        <v>64</v>
      </c>
      <c r="D31" s="19">
        <f t="shared" si="0"/>
        <v>89.800000000000011</v>
      </c>
      <c r="E31" s="23">
        <f t="shared" si="1"/>
        <v>197.2</v>
      </c>
      <c r="F31" s="23">
        <f t="shared" si="2"/>
        <v>292.89999999999998</v>
      </c>
      <c r="G31" s="4">
        <v>99.3</v>
      </c>
      <c r="H31" s="4">
        <v>97.9</v>
      </c>
      <c r="I31" s="4">
        <v>95.7</v>
      </c>
      <c r="J31" s="46">
        <f t="shared" si="3"/>
        <v>20.800000000000011</v>
      </c>
      <c r="K31" s="17">
        <v>269</v>
      </c>
      <c r="L31" s="49">
        <f t="shared" si="4"/>
        <v>69</v>
      </c>
      <c r="M31" s="21">
        <v>69</v>
      </c>
      <c r="N31" s="2"/>
    </row>
    <row r="32" spans="1:14" x14ac:dyDescent="0.25">
      <c r="A32" s="2">
        <v>23</v>
      </c>
      <c r="B32" s="51" t="s">
        <v>65</v>
      </c>
      <c r="C32" s="2" t="s">
        <v>64</v>
      </c>
      <c r="D32" s="19">
        <f t="shared" si="0"/>
        <v>33.900000000000006</v>
      </c>
      <c r="E32" s="23">
        <f t="shared" si="1"/>
        <v>202.1</v>
      </c>
      <c r="F32" s="23">
        <f t="shared" si="2"/>
        <v>303.10000000000002</v>
      </c>
      <c r="G32" s="4">
        <v>100.6</v>
      </c>
      <c r="H32" s="4">
        <v>101.5</v>
      </c>
      <c r="I32" s="4">
        <v>101</v>
      </c>
      <c r="J32" s="46">
        <f t="shared" si="3"/>
        <v>15.900000000000006</v>
      </c>
      <c r="K32" s="17">
        <v>218</v>
      </c>
      <c r="L32" s="49">
        <f t="shared" si="4"/>
        <v>18</v>
      </c>
      <c r="M32" s="21">
        <v>18</v>
      </c>
      <c r="N32" s="2"/>
    </row>
    <row r="33" spans="3:12" x14ac:dyDescent="0.25">
      <c r="C33" s="3" t="s">
        <v>15</v>
      </c>
      <c r="D33" s="20">
        <f>SUM(D3:D32)</f>
        <v>3088.5000000000005</v>
      </c>
      <c r="L33" s="49"/>
    </row>
  </sheetData>
  <sortState xmlns:xlrd2="http://schemas.microsoft.com/office/spreadsheetml/2017/richdata2" ref="B3:M20">
    <sortCondition ref="D3:D20"/>
  </sortState>
  <pageMargins left="0.7" right="0.7" top="0.78740157499999996" bottom="0.78740157499999996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zoomScale="120" zoomScaleNormal="120" workbookViewId="0">
      <selection activeCell="G4" sqref="G4"/>
    </sheetView>
  </sheetViews>
  <sheetFormatPr baseColWidth="10" defaultRowHeight="15" x14ac:dyDescent="0.25"/>
  <cols>
    <col min="1" max="1" width="13.5703125" bestFit="1" customWidth="1"/>
    <col min="2" max="2" width="32.28515625" customWidth="1"/>
    <col min="3" max="3" width="8.5703125" bestFit="1" customWidth="1"/>
    <col min="4" max="4" width="13.7109375" style="1" bestFit="1" customWidth="1"/>
    <col min="5" max="5" width="11.5703125" style="15"/>
    <col min="6" max="6" width="20.85546875" style="1" bestFit="1" customWidth="1"/>
    <col min="7" max="7" width="11.5703125" style="15"/>
    <col min="8" max="8" width="16.42578125" style="47" bestFit="1" customWidth="1"/>
    <col min="9" max="9" width="11.7109375" customWidth="1"/>
    <col min="10" max="10" width="5.140625" customWidth="1"/>
    <col min="11" max="11" width="11.5703125" style="1"/>
    <col min="12" max="12" width="19.28515625" style="1" bestFit="1" customWidth="1"/>
  </cols>
  <sheetData>
    <row r="1" spans="1:12" ht="15.75" thickBot="1" x14ac:dyDescent="0.3">
      <c r="C1" t="s">
        <v>10</v>
      </c>
    </row>
    <row r="2" spans="1:12" ht="30" x14ac:dyDescent="0.25">
      <c r="A2" s="13" t="s">
        <v>8</v>
      </c>
      <c r="B2" s="13" t="s">
        <v>7</v>
      </c>
      <c r="C2" s="13" t="s">
        <v>9</v>
      </c>
      <c r="D2" s="18" t="s">
        <v>3</v>
      </c>
      <c r="E2" s="14" t="s">
        <v>0</v>
      </c>
      <c r="F2" s="12" t="s">
        <v>5</v>
      </c>
      <c r="G2" s="16" t="s">
        <v>1</v>
      </c>
      <c r="H2" s="48" t="s">
        <v>6</v>
      </c>
      <c r="I2" s="52" t="s">
        <v>18</v>
      </c>
      <c r="K2" s="7" t="s">
        <v>4</v>
      </c>
      <c r="L2" s="8" t="s">
        <v>19</v>
      </c>
    </row>
    <row r="3" spans="1:12" ht="15.75" thickBot="1" x14ac:dyDescent="0.3">
      <c r="A3" s="2">
        <v>1</v>
      </c>
      <c r="B3" s="51" t="s">
        <v>36</v>
      </c>
      <c r="C3" s="2" t="s">
        <v>49</v>
      </c>
      <c r="D3" s="19">
        <f t="shared" ref="D3:D25" si="0">SUM(F3+I3)</f>
        <v>23.399999999999988</v>
      </c>
      <c r="E3" s="4">
        <v>196.3</v>
      </c>
      <c r="F3" s="5">
        <f>SUM(L3-E3)</f>
        <v>21.699999999999989</v>
      </c>
      <c r="G3" s="17">
        <v>201.7</v>
      </c>
      <c r="H3" s="49">
        <f t="shared" ref="H3:H5" si="1">G3-$K$3</f>
        <v>1.6999999999999886</v>
      </c>
      <c r="I3" s="21">
        <v>1.7</v>
      </c>
      <c r="K3" s="7">
        <v>200</v>
      </c>
      <c r="L3" s="9">
        <v>218</v>
      </c>
    </row>
    <row r="4" spans="1:12" x14ac:dyDescent="0.25">
      <c r="A4" s="50">
        <v>2</v>
      </c>
      <c r="B4" s="51" t="s">
        <v>33</v>
      </c>
      <c r="C4" s="2" t="s">
        <v>48</v>
      </c>
      <c r="D4" s="19">
        <f t="shared" si="0"/>
        <v>67.300000000000011</v>
      </c>
      <c r="E4" s="4">
        <v>196.2</v>
      </c>
      <c r="F4" s="5">
        <f>SUM(L3-E4)</f>
        <v>21.800000000000011</v>
      </c>
      <c r="G4" s="17">
        <v>245.5</v>
      </c>
      <c r="H4" s="49">
        <f t="shared" si="1"/>
        <v>45.5</v>
      </c>
      <c r="I4" s="21">
        <v>45.5</v>
      </c>
      <c r="L4" s="6"/>
    </row>
    <row r="5" spans="1:12" x14ac:dyDescent="0.25">
      <c r="A5" s="50">
        <v>3</v>
      </c>
      <c r="B5" s="51" t="s">
        <v>34</v>
      </c>
      <c r="C5" s="2" t="s">
        <v>48</v>
      </c>
      <c r="D5" s="19">
        <f t="shared" si="0"/>
        <v>29.399999999999988</v>
      </c>
      <c r="E5" s="4">
        <v>190.8</v>
      </c>
      <c r="F5" s="5">
        <f>SUM(L3-E5)</f>
        <v>27.199999999999989</v>
      </c>
      <c r="G5" s="17">
        <v>202.2</v>
      </c>
      <c r="H5" s="49">
        <f t="shared" si="1"/>
        <v>2.1999999999999886</v>
      </c>
      <c r="I5" s="21">
        <v>2.2000000000000002</v>
      </c>
    </row>
    <row r="6" spans="1:12" x14ac:dyDescent="0.25">
      <c r="A6" s="2">
        <v>4</v>
      </c>
      <c r="B6" s="51" t="s">
        <v>35</v>
      </c>
      <c r="C6" s="2" t="s">
        <v>49</v>
      </c>
      <c r="D6" s="19">
        <f t="shared" si="0"/>
        <v>13.400000000000011</v>
      </c>
      <c r="E6" s="4">
        <v>207.7</v>
      </c>
      <c r="F6" s="5">
        <f>SUM(L3-E6)</f>
        <v>10.300000000000011</v>
      </c>
      <c r="G6" s="17">
        <v>196.9</v>
      </c>
      <c r="H6" s="49">
        <f>G6-$K$3</f>
        <v>-3.0999999999999943</v>
      </c>
      <c r="I6" s="21">
        <v>3.1</v>
      </c>
    </row>
    <row r="7" spans="1:12" x14ac:dyDescent="0.25">
      <c r="A7" s="50">
        <v>5</v>
      </c>
      <c r="B7" s="51" t="s">
        <v>83</v>
      </c>
      <c r="C7" s="2" t="s">
        <v>49</v>
      </c>
      <c r="D7" s="19">
        <f t="shared" si="0"/>
        <v>11.400000000000011</v>
      </c>
      <c r="E7" s="4">
        <v>207.7</v>
      </c>
      <c r="F7" s="5">
        <f>SUM(L3-E7)</f>
        <v>10.300000000000011</v>
      </c>
      <c r="G7" s="17">
        <v>198.9</v>
      </c>
      <c r="H7" s="49">
        <f t="shared" ref="H7:H10" si="2">G7-$K$3</f>
        <v>-1.0999999999999943</v>
      </c>
      <c r="I7" s="21">
        <v>1.1000000000000001</v>
      </c>
    </row>
    <row r="8" spans="1:12" x14ac:dyDescent="0.25">
      <c r="A8" s="50">
        <v>6</v>
      </c>
      <c r="B8" s="51" t="s">
        <v>57</v>
      </c>
      <c r="C8" s="2" t="s">
        <v>49</v>
      </c>
      <c r="D8" s="19">
        <f t="shared" si="0"/>
        <v>15.3</v>
      </c>
      <c r="E8" s="4">
        <v>208</v>
      </c>
      <c r="F8" s="5">
        <f>SUM(L3-E8)</f>
        <v>10</v>
      </c>
      <c r="G8" s="17">
        <v>194.7</v>
      </c>
      <c r="H8" s="49">
        <f t="shared" si="2"/>
        <v>-5.3000000000000114</v>
      </c>
      <c r="I8" s="21">
        <v>5.3</v>
      </c>
    </row>
    <row r="9" spans="1:12" x14ac:dyDescent="0.25">
      <c r="A9" s="2">
        <v>7</v>
      </c>
      <c r="B9" s="51" t="s">
        <v>70</v>
      </c>
      <c r="C9" s="2" t="s">
        <v>49</v>
      </c>
      <c r="D9" s="19">
        <f t="shared" si="0"/>
        <v>19.300000000000011</v>
      </c>
      <c r="E9" s="4">
        <v>212.7</v>
      </c>
      <c r="F9" s="5">
        <f>SUM(L3-E9)</f>
        <v>5.3000000000000114</v>
      </c>
      <c r="G9" s="17">
        <v>186</v>
      </c>
      <c r="H9" s="49">
        <f t="shared" si="2"/>
        <v>-14</v>
      </c>
      <c r="I9" s="21">
        <v>14</v>
      </c>
      <c r="L9" s="10"/>
    </row>
    <row r="10" spans="1:12" x14ac:dyDescent="0.25">
      <c r="A10" s="50">
        <v>8</v>
      </c>
      <c r="B10" s="2"/>
      <c r="C10" s="2"/>
      <c r="D10" s="19">
        <f t="shared" si="0"/>
        <v>618</v>
      </c>
      <c r="E10" s="4">
        <v>0</v>
      </c>
      <c r="F10" s="5">
        <f>SUM(L3-E10)</f>
        <v>218</v>
      </c>
      <c r="G10" s="17">
        <v>0</v>
      </c>
      <c r="H10" s="49">
        <f t="shared" si="2"/>
        <v>-200</v>
      </c>
      <c r="I10" s="21">
        <f t="shared" ref="I10:I25" si="3">SUM(200-H10)</f>
        <v>400</v>
      </c>
    </row>
    <row r="11" spans="1:12" x14ac:dyDescent="0.25">
      <c r="A11" s="50">
        <v>9</v>
      </c>
      <c r="B11" s="2"/>
      <c r="C11" s="2"/>
      <c r="D11" s="19">
        <f t="shared" si="0"/>
        <v>418</v>
      </c>
      <c r="E11" s="4">
        <v>0</v>
      </c>
      <c r="F11" s="5">
        <f>SUM(L3-E11)</f>
        <v>218</v>
      </c>
      <c r="G11" s="17">
        <v>0</v>
      </c>
      <c r="H11" s="49">
        <f>IF(G11&gt;K3,K3,G11)</f>
        <v>0</v>
      </c>
      <c r="I11" s="21">
        <f t="shared" si="3"/>
        <v>200</v>
      </c>
    </row>
    <row r="12" spans="1:12" x14ac:dyDescent="0.25">
      <c r="A12" s="2">
        <v>10</v>
      </c>
      <c r="B12" s="2"/>
      <c r="C12" s="2"/>
      <c r="D12" s="19">
        <f t="shared" si="0"/>
        <v>418</v>
      </c>
      <c r="E12" s="4">
        <v>0</v>
      </c>
      <c r="F12" s="5">
        <f>SUM(L3-E12)</f>
        <v>218</v>
      </c>
      <c r="G12" s="17">
        <v>0</v>
      </c>
      <c r="H12" s="49">
        <f>IF(G12&gt;K3,K3,G12)</f>
        <v>0</v>
      </c>
      <c r="I12" s="21">
        <f t="shared" si="3"/>
        <v>200</v>
      </c>
    </row>
    <row r="13" spans="1:12" x14ac:dyDescent="0.25">
      <c r="A13" s="50">
        <v>11</v>
      </c>
      <c r="B13" s="2"/>
      <c r="C13" s="2"/>
      <c r="D13" s="19">
        <f t="shared" si="0"/>
        <v>418</v>
      </c>
      <c r="E13" s="4">
        <v>0</v>
      </c>
      <c r="F13" s="5">
        <f>SUM(L3-E13)</f>
        <v>218</v>
      </c>
      <c r="G13" s="17">
        <v>0</v>
      </c>
      <c r="H13" s="49">
        <f>IF(G13&gt;K3,K3,G13)</f>
        <v>0</v>
      </c>
      <c r="I13" s="21">
        <f t="shared" si="3"/>
        <v>200</v>
      </c>
    </row>
    <row r="14" spans="1:12" x14ac:dyDescent="0.25">
      <c r="A14" s="50">
        <v>12</v>
      </c>
      <c r="B14" s="2"/>
      <c r="C14" s="2"/>
      <c r="D14" s="19">
        <f t="shared" si="0"/>
        <v>418</v>
      </c>
      <c r="E14" s="4">
        <v>0</v>
      </c>
      <c r="F14" s="5">
        <f>SUM(L3-E14)</f>
        <v>218</v>
      </c>
      <c r="G14" s="17">
        <v>0</v>
      </c>
      <c r="H14" s="49">
        <f>IF(G14&gt;K3,K3,G14)</f>
        <v>0</v>
      </c>
      <c r="I14" s="21">
        <f t="shared" si="3"/>
        <v>200</v>
      </c>
    </row>
    <row r="15" spans="1:12" x14ac:dyDescent="0.25">
      <c r="A15" s="2">
        <v>13</v>
      </c>
      <c r="B15" s="2"/>
      <c r="C15" s="2"/>
      <c r="D15" s="19">
        <f t="shared" si="0"/>
        <v>418</v>
      </c>
      <c r="E15" s="4">
        <v>0</v>
      </c>
      <c r="F15" s="5">
        <f>SUM(L3-E15)</f>
        <v>218</v>
      </c>
      <c r="G15" s="17">
        <v>0</v>
      </c>
      <c r="H15" s="49">
        <f>IF(G15&gt;K3,K3,G15)</f>
        <v>0</v>
      </c>
      <c r="I15" s="21">
        <f t="shared" si="3"/>
        <v>200</v>
      </c>
    </row>
    <row r="16" spans="1:12" x14ac:dyDescent="0.25">
      <c r="A16" s="50">
        <v>14</v>
      </c>
      <c r="B16" s="2"/>
      <c r="C16" s="2"/>
      <c r="D16" s="19">
        <f t="shared" si="0"/>
        <v>418</v>
      </c>
      <c r="E16" s="4">
        <v>0</v>
      </c>
      <c r="F16" s="5">
        <f>SUM(L3-E16)</f>
        <v>218</v>
      </c>
      <c r="G16" s="17">
        <v>0</v>
      </c>
      <c r="H16" s="49">
        <f>IF(G16&gt;K3,K3,G16)</f>
        <v>0</v>
      </c>
      <c r="I16" s="21">
        <f t="shared" si="3"/>
        <v>200</v>
      </c>
    </row>
    <row r="17" spans="1:9" x14ac:dyDescent="0.25">
      <c r="A17" s="50">
        <v>15</v>
      </c>
      <c r="B17" s="2"/>
      <c r="C17" s="2"/>
      <c r="D17" s="19">
        <f t="shared" si="0"/>
        <v>418</v>
      </c>
      <c r="E17" s="4">
        <v>0</v>
      </c>
      <c r="F17" s="5">
        <f>SUM(L3-E17)</f>
        <v>218</v>
      </c>
      <c r="G17" s="17">
        <v>0</v>
      </c>
      <c r="H17" s="49">
        <f>IF(G17&gt;K3,K3,G17)</f>
        <v>0</v>
      </c>
      <c r="I17" s="21">
        <f t="shared" si="3"/>
        <v>200</v>
      </c>
    </row>
    <row r="18" spans="1:9" x14ac:dyDescent="0.25">
      <c r="A18" s="2">
        <v>16</v>
      </c>
      <c r="B18" s="2"/>
      <c r="C18" s="2"/>
      <c r="D18" s="19">
        <f t="shared" si="0"/>
        <v>418</v>
      </c>
      <c r="E18" s="4">
        <v>0</v>
      </c>
      <c r="F18" s="5">
        <f>SUM(L3-E18)</f>
        <v>218</v>
      </c>
      <c r="G18" s="17">
        <v>0</v>
      </c>
      <c r="H18" s="49">
        <f>IF(G18&gt;K3,K3,G18)</f>
        <v>0</v>
      </c>
      <c r="I18" s="21">
        <f t="shared" si="3"/>
        <v>200</v>
      </c>
    </row>
    <row r="19" spans="1:9" x14ac:dyDescent="0.25">
      <c r="A19" s="50">
        <v>17</v>
      </c>
      <c r="B19" s="2"/>
      <c r="C19" s="2"/>
      <c r="D19" s="19">
        <f t="shared" si="0"/>
        <v>418</v>
      </c>
      <c r="E19" s="4">
        <v>0</v>
      </c>
      <c r="F19" s="5">
        <f>SUM(L3-E19)</f>
        <v>218</v>
      </c>
      <c r="G19" s="17">
        <v>0</v>
      </c>
      <c r="H19" s="49">
        <f>IF(G19&gt;K3,K3,G19)</f>
        <v>0</v>
      </c>
      <c r="I19" s="21">
        <f t="shared" si="3"/>
        <v>200</v>
      </c>
    </row>
    <row r="20" spans="1:9" x14ac:dyDescent="0.25">
      <c r="A20" s="50">
        <v>18</v>
      </c>
      <c r="B20" s="2"/>
      <c r="C20" s="2"/>
      <c r="D20" s="19">
        <f t="shared" si="0"/>
        <v>418</v>
      </c>
      <c r="E20" s="4">
        <v>0</v>
      </c>
      <c r="F20" s="5">
        <f>SUM(L3-E20)</f>
        <v>218</v>
      </c>
      <c r="G20" s="17">
        <v>0</v>
      </c>
      <c r="H20" s="49">
        <f>IF(G20&gt;K3,K3,G20)</f>
        <v>0</v>
      </c>
      <c r="I20" s="21">
        <f t="shared" si="3"/>
        <v>200</v>
      </c>
    </row>
    <row r="21" spans="1:9" x14ac:dyDescent="0.25">
      <c r="A21" s="2">
        <v>19</v>
      </c>
      <c r="B21" s="2"/>
      <c r="C21" s="2"/>
      <c r="D21" s="19">
        <f t="shared" si="0"/>
        <v>418</v>
      </c>
      <c r="E21" s="4">
        <v>0</v>
      </c>
      <c r="F21" s="5">
        <f>SUM(L3-E21)</f>
        <v>218</v>
      </c>
      <c r="G21" s="17">
        <v>0</v>
      </c>
      <c r="H21" s="49">
        <f>IF(G21&gt;K3,K3,G21)</f>
        <v>0</v>
      </c>
      <c r="I21" s="21">
        <f t="shared" si="3"/>
        <v>200</v>
      </c>
    </row>
    <row r="22" spans="1:9" x14ac:dyDescent="0.25">
      <c r="A22" s="50">
        <v>20</v>
      </c>
      <c r="B22" s="2"/>
      <c r="C22" s="2"/>
      <c r="D22" s="19">
        <f t="shared" si="0"/>
        <v>418</v>
      </c>
      <c r="E22" s="4">
        <v>0</v>
      </c>
      <c r="F22" s="5">
        <f>SUM(L3-E22)</f>
        <v>218</v>
      </c>
      <c r="G22" s="17">
        <v>0</v>
      </c>
      <c r="H22" s="49">
        <f>IF(G22&gt;K3,K3,G22)</f>
        <v>0</v>
      </c>
      <c r="I22" s="21">
        <f t="shared" si="3"/>
        <v>200</v>
      </c>
    </row>
    <row r="23" spans="1:9" x14ac:dyDescent="0.25">
      <c r="A23" s="50">
        <v>21</v>
      </c>
      <c r="B23" s="2"/>
      <c r="C23" s="2"/>
      <c r="D23" s="19">
        <f t="shared" si="0"/>
        <v>418</v>
      </c>
      <c r="E23" s="4">
        <v>0</v>
      </c>
      <c r="F23" s="5">
        <f>SUM(L3-E23)</f>
        <v>218</v>
      </c>
      <c r="G23" s="17">
        <v>0</v>
      </c>
      <c r="H23" s="49">
        <f>IF(G23&gt;K3,K3,G23)</f>
        <v>0</v>
      </c>
      <c r="I23" s="21">
        <f t="shared" si="3"/>
        <v>200</v>
      </c>
    </row>
    <row r="24" spans="1:9" x14ac:dyDescent="0.25">
      <c r="A24" s="2">
        <v>22</v>
      </c>
      <c r="B24" s="2"/>
      <c r="C24" s="2"/>
      <c r="D24" s="19">
        <f t="shared" si="0"/>
        <v>418</v>
      </c>
      <c r="E24" s="4">
        <v>0</v>
      </c>
      <c r="F24" s="5">
        <f>SUM(L3-E24)</f>
        <v>218</v>
      </c>
      <c r="G24" s="17">
        <v>0</v>
      </c>
      <c r="H24" s="49">
        <f>IF(G24&gt;K3,K3,G24)</f>
        <v>0</v>
      </c>
      <c r="I24" s="21">
        <f t="shared" si="3"/>
        <v>200</v>
      </c>
    </row>
    <row r="25" spans="1:9" x14ac:dyDescent="0.25">
      <c r="A25" s="50">
        <v>23</v>
      </c>
      <c r="B25" s="2"/>
      <c r="C25" s="2"/>
      <c r="D25" s="19">
        <f t="shared" si="0"/>
        <v>418</v>
      </c>
      <c r="E25" s="4">
        <v>0</v>
      </c>
      <c r="F25" s="5">
        <f>SUM(L3-E25)</f>
        <v>218</v>
      </c>
      <c r="G25" s="17">
        <v>0</v>
      </c>
      <c r="H25" s="49">
        <f>IF(G25&gt;K3,K3,G25)</f>
        <v>0</v>
      </c>
      <c r="I25" s="21">
        <f t="shared" si="3"/>
        <v>200</v>
      </c>
    </row>
    <row r="26" spans="1:9" x14ac:dyDescent="0.25">
      <c r="C26" s="3" t="s">
        <v>15</v>
      </c>
      <c r="D26" s="20">
        <f>SUM(D3:D25)</f>
        <v>7067.5</v>
      </c>
      <c r="H26" s="49"/>
    </row>
  </sheetData>
  <pageMargins left="0.7" right="0.7" top="0.78740157499999996" bottom="0.78740157499999996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86"/>
  <sheetViews>
    <sheetView tabSelected="1" workbookViewId="0">
      <selection activeCell="G6" sqref="G6"/>
    </sheetView>
  </sheetViews>
  <sheetFormatPr baseColWidth="10" defaultRowHeight="15" x14ac:dyDescent="0.25"/>
  <cols>
    <col min="1" max="1" width="16.42578125" customWidth="1"/>
    <col min="2" max="2" width="25.5703125" style="1" bestFit="1" customWidth="1"/>
    <col min="3" max="3" width="11" bestFit="1" customWidth="1"/>
    <col min="4" max="4" width="11" style="1" customWidth="1"/>
    <col min="5" max="5" width="2.42578125" bestFit="1" customWidth="1"/>
    <col min="6" max="6" width="16.85546875" bestFit="1" customWidth="1"/>
    <col min="7" max="7" width="23.85546875" customWidth="1"/>
    <col min="8" max="8" width="11" bestFit="1" customWidth="1"/>
    <col min="9" max="9" width="10.5703125" style="1" bestFit="1" customWidth="1"/>
    <col min="10" max="10" width="2" bestFit="1" customWidth="1"/>
    <col min="11" max="11" width="10.28515625" bestFit="1" customWidth="1"/>
    <col min="12" max="12" width="25.5703125" bestFit="1" customWidth="1"/>
    <col min="13" max="13" width="11" bestFit="1" customWidth="1"/>
    <col min="14" max="14" width="10" bestFit="1" customWidth="1"/>
  </cols>
  <sheetData>
    <row r="2" spans="1:14" ht="26.25" x14ac:dyDescent="0.4">
      <c r="G2" s="69" t="s">
        <v>93</v>
      </c>
    </row>
    <row r="4" spans="1:14" ht="21" x14ac:dyDescent="0.35">
      <c r="A4" s="35"/>
      <c r="B4" s="55"/>
      <c r="C4" s="35"/>
      <c r="D4" s="28"/>
      <c r="E4" s="27"/>
      <c r="F4" s="53" t="s">
        <v>97</v>
      </c>
      <c r="G4" s="53"/>
      <c r="H4" s="53">
        <v>179.5</v>
      </c>
      <c r="I4" s="54">
        <v>244.1</v>
      </c>
      <c r="K4" s="53" t="s">
        <v>94</v>
      </c>
      <c r="L4" s="53"/>
    </row>
    <row r="5" spans="1:14" ht="18.75" x14ac:dyDescent="0.3">
      <c r="A5" s="56"/>
      <c r="B5" s="57"/>
      <c r="C5" s="35"/>
      <c r="D5" s="28"/>
      <c r="E5" s="27"/>
    </row>
    <row r="6" spans="1:14" ht="21" x14ac:dyDescent="0.35">
      <c r="A6" s="56"/>
      <c r="B6" s="57"/>
      <c r="C6" s="35"/>
      <c r="D6" s="28"/>
      <c r="E6" s="27"/>
      <c r="F6" s="53" t="s">
        <v>98</v>
      </c>
      <c r="G6" s="53"/>
      <c r="H6" s="53">
        <v>586.70000000000005</v>
      </c>
      <c r="I6" s="54">
        <v>633.1</v>
      </c>
      <c r="K6" s="53" t="s">
        <v>95</v>
      </c>
      <c r="L6" s="53"/>
    </row>
    <row r="7" spans="1:14" ht="18.75" x14ac:dyDescent="0.3">
      <c r="A7" s="56"/>
      <c r="B7" s="57"/>
      <c r="C7" s="35"/>
      <c r="D7" s="28"/>
      <c r="E7" s="27"/>
    </row>
    <row r="8" spans="1:14" ht="21" x14ac:dyDescent="0.35">
      <c r="A8" s="27"/>
      <c r="B8" s="28"/>
      <c r="C8" s="27"/>
      <c r="D8" s="28"/>
      <c r="E8" s="27"/>
      <c r="F8" s="53" t="s">
        <v>99</v>
      </c>
      <c r="G8" s="53"/>
      <c r="H8" s="53">
        <v>120.9</v>
      </c>
      <c r="I8" s="54">
        <v>179.5</v>
      </c>
      <c r="K8" s="53" t="s">
        <v>96</v>
      </c>
      <c r="L8" s="53"/>
    </row>
    <row r="9" spans="1:14" ht="21" x14ac:dyDescent="0.35">
      <c r="A9" s="27"/>
      <c r="B9" s="28"/>
      <c r="C9" s="27"/>
      <c r="D9" s="28"/>
      <c r="E9" s="27"/>
      <c r="F9" s="53"/>
      <c r="G9" s="53"/>
      <c r="H9" s="53"/>
      <c r="I9" s="54"/>
    </row>
    <row r="10" spans="1:14" ht="19.5" thickBot="1" x14ac:dyDescent="0.35">
      <c r="A10" s="63" t="s">
        <v>91</v>
      </c>
      <c r="B10" s="28"/>
      <c r="C10" t="s">
        <v>86</v>
      </c>
      <c r="D10" t="s">
        <v>87</v>
      </c>
      <c r="E10" s="27"/>
      <c r="H10" t="s">
        <v>86</v>
      </c>
      <c r="I10" t="s">
        <v>87</v>
      </c>
      <c r="K10" s="63" t="s">
        <v>85</v>
      </c>
      <c r="M10" t="s">
        <v>86</v>
      </c>
      <c r="N10" t="s">
        <v>87</v>
      </c>
    </row>
    <row r="11" spans="1:14" s="62" customFormat="1" ht="38.25" thickBot="1" x14ac:dyDescent="0.3">
      <c r="A11" s="59" t="s">
        <v>13</v>
      </c>
      <c r="B11" s="60" t="s">
        <v>7</v>
      </c>
      <c r="C11" s="60" t="s">
        <v>9</v>
      </c>
      <c r="D11" s="58" t="s">
        <v>59</v>
      </c>
      <c r="E11" s="61"/>
      <c r="F11" s="59" t="s">
        <v>14</v>
      </c>
      <c r="G11" s="60" t="s">
        <v>7</v>
      </c>
      <c r="H11" s="60" t="s">
        <v>9</v>
      </c>
      <c r="I11" s="58" t="s">
        <v>59</v>
      </c>
      <c r="K11" s="59" t="s">
        <v>12</v>
      </c>
      <c r="L11" s="60" t="s">
        <v>7</v>
      </c>
      <c r="M11" s="60" t="s">
        <v>9</v>
      </c>
      <c r="N11" s="58" t="s">
        <v>59</v>
      </c>
    </row>
    <row r="12" spans="1:14" ht="18.75" x14ac:dyDescent="0.3">
      <c r="A12" s="29">
        <v>1</v>
      </c>
      <c r="B12" s="31" t="s">
        <v>36</v>
      </c>
      <c r="C12" s="26" t="s">
        <v>49</v>
      </c>
      <c r="D12" s="31">
        <v>23.399999999999988</v>
      </c>
      <c r="E12" s="27"/>
      <c r="F12" s="29">
        <v>1</v>
      </c>
      <c r="G12" s="30" t="s">
        <v>52</v>
      </c>
      <c r="H12" s="30" t="s">
        <v>48</v>
      </c>
      <c r="I12" s="30">
        <v>27.900000000000013</v>
      </c>
      <c r="K12" s="26">
        <v>1</v>
      </c>
      <c r="L12" s="31" t="s">
        <v>78</v>
      </c>
      <c r="M12" s="31" t="s">
        <v>48</v>
      </c>
      <c r="N12" s="31">
        <v>18</v>
      </c>
    </row>
    <row r="13" spans="1:14" ht="18.75" x14ac:dyDescent="0.3">
      <c r="A13" s="26">
        <v>2</v>
      </c>
      <c r="B13" s="31" t="s">
        <v>33</v>
      </c>
      <c r="C13" s="26" t="s">
        <v>48</v>
      </c>
      <c r="D13" s="31">
        <v>67.300000000000011</v>
      </c>
      <c r="E13" s="27"/>
      <c r="F13" s="26">
        <v>2</v>
      </c>
      <c r="G13" s="31" t="s">
        <v>46</v>
      </c>
      <c r="H13" s="31" t="s">
        <v>48</v>
      </c>
      <c r="I13" s="31">
        <v>47.5</v>
      </c>
      <c r="K13" s="26">
        <v>2</v>
      </c>
      <c r="L13" s="31" t="s">
        <v>51</v>
      </c>
      <c r="M13" s="31" t="s">
        <v>48</v>
      </c>
      <c r="N13" s="31">
        <v>29.199999999999989</v>
      </c>
    </row>
    <row r="14" spans="1:14" ht="18.75" x14ac:dyDescent="0.3">
      <c r="A14" s="26">
        <v>3</v>
      </c>
      <c r="B14" s="31" t="s">
        <v>34</v>
      </c>
      <c r="C14" s="26" t="s">
        <v>48</v>
      </c>
      <c r="D14" s="31">
        <v>29.399999999999988</v>
      </c>
      <c r="E14" s="27"/>
      <c r="F14" s="26">
        <v>3</v>
      </c>
      <c r="G14" s="31" t="s">
        <v>42</v>
      </c>
      <c r="H14" s="31" t="s">
        <v>49</v>
      </c>
      <c r="I14" s="31">
        <v>23.199999999999996</v>
      </c>
      <c r="K14" s="26">
        <v>3</v>
      </c>
      <c r="L14" s="31" t="s">
        <v>80</v>
      </c>
      <c r="M14" s="31" t="s">
        <v>49</v>
      </c>
      <c r="N14" s="31">
        <v>12.399999999999977</v>
      </c>
    </row>
    <row r="15" spans="1:14" ht="18.75" x14ac:dyDescent="0.3">
      <c r="A15" s="26">
        <v>4</v>
      </c>
      <c r="B15" s="31" t="s">
        <v>35</v>
      </c>
      <c r="C15" s="26" t="s">
        <v>49</v>
      </c>
      <c r="D15" s="31">
        <v>13.400000000000011</v>
      </c>
      <c r="E15" s="27"/>
      <c r="F15" s="26">
        <v>4</v>
      </c>
      <c r="G15" s="31" t="s">
        <v>45</v>
      </c>
      <c r="H15" s="31" t="s">
        <v>49</v>
      </c>
      <c r="I15" s="31">
        <v>24.6</v>
      </c>
      <c r="K15" s="26">
        <v>4</v>
      </c>
      <c r="L15" s="31" t="s">
        <v>69</v>
      </c>
      <c r="M15" s="31" t="s">
        <v>49</v>
      </c>
      <c r="N15" s="31">
        <v>14.300000000000011</v>
      </c>
    </row>
    <row r="16" spans="1:14" ht="18.75" x14ac:dyDescent="0.3">
      <c r="A16" s="26">
        <v>5</v>
      </c>
      <c r="B16" s="31" t="s">
        <v>83</v>
      </c>
      <c r="C16" s="26" t="s">
        <v>49</v>
      </c>
      <c r="D16" s="31">
        <v>11.400000000000011</v>
      </c>
      <c r="E16" s="27"/>
      <c r="F16" s="26">
        <v>5</v>
      </c>
      <c r="G16" s="31" t="s">
        <v>40</v>
      </c>
      <c r="H16" s="31" t="s">
        <v>49</v>
      </c>
      <c r="I16" s="31">
        <v>30.199999999999996</v>
      </c>
      <c r="K16" s="26">
        <v>5</v>
      </c>
      <c r="L16" s="31" t="s">
        <v>62</v>
      </c>
      <c r="M16" s="31" t="s">
        <v>49</v>
      </c>
      <c r="N16" s="31">
        <v>14.699999999999989</v>
      </c>
    </row>
    <row r="17" spans="1:15" ht="18.75" x14ac:dyDescent="0.3">
      <c r="A17" s="26">
        <v>6</v>
      </c>
      <c r="B17" s="31" t="s">
        <v>57</v>
      </c>
      <c r="C17" s="26" t="s">
        <v>49</v>
      </c>
      <c r="D17" s="31">
        <v>15.3</v>
      </c>
      <c r="E17" s="27"/>
      <c r="F17" s="26">
        <v>6</v>
      </c>
      <c r="G17" s="31" t="s">
        <v>39</v>
      </c>
      <c r="H17" s="31" t="s">
        <v>49</v>
      </c>
      <c r="I17" s="31">
        <v>31.70000000000001</v>
      </c>
      <c r="K17" s="26">
        <v>6</v>
      </c>
      <c r="L17" s="31" t="s">
        <v>43</v>
      </c>
      <c r="M17" s="31" t="s">
        <v>49</v>
      </c>
      <c r="N17" s="31">
        <v>15.800000000000011</v>
      </c>
    </row>
    <row r="18" spans="1:15" ht="19.5" thickBot="1" x14ac:dyDescent="0.35">
      <c r="A18" s="26">
        <v>7</v>
      </c>
      <c r="B18" s="31" t="s">
        <v>70</v>
      </c>
      <c r="C18" s="26" t="s">
        <v>49</v>
      </c>
      <c r="D18" s="31">
        <v>19.300000000000011</v>
      </c>
      <c r="E18" s="27"/>
      <c r="F18" s="26">
        <v>7</v>
      </c>
      <c r="G18" s="31" t="s">
        <v>75</v>
      </c>
      <c r="H18" s="31" t="s">
        <v>49</v>
      </c>
      <c r="I18" s="31">
        <v>59.000000000000007</v>
      </c>
      <c r="K18" s="26">
        <v>7</v>
      </c>
      <c r="L18" s="31" t="s">
        <v>32</v>
      </c>
      <c r="M18" s="31" t="s">
        <v>49</v>
      </c>
      <c r="N18" s="31">
        <v>16.5</v>
      </c>
    </row>
    <row r="19" spans="1:15" ht="19.5" thickBot="1" x14ac:dyDescent="0.35">
      <c r="A19" s="32"/>
      <c r="B19" s="33"/>
      <c r="C19" s="33" t="s">
        <v>15</v>
      </c>
      <c r="D19" s="44">
        <f>SUM(D12:D18)</f>
        <v>179.50000000000003</v>
      </c>
      <c r="E19" s="28"/>
      <c r="F19" s="45"/>
      <c r="G19" s="33"/>
      <c r="H19" s="33" t="s">
        <v>15</v>
      </c>
      <c r="I19" s="44">
        <f>SUM(I12:I18)</f>
        <v>244.1</v>
      </c>
      <c r="J19" s="1"/>
      <c r="K19" s="45"/>
      <c r="L19" s="33"/>
      <c r="M19" s="33" t="s">
        <v>15</v>
      </c>
      <c r="N19" s="44">
        <f>SUM(N12:N18)</f>
        <v>120.89999999999998</v>
      </c>
    </row>
    <row r="20" spans="1:15" ht="18.75" x14ac:dyDescent="0.3">
      <c r="A20" s="27"/>
      <c r="B20" s="28"/>
      <c r="C20" s="27"/>
      <c r="D20" s="28"/>
      <c r="E20" s="27"/>
    </row>
    <row r="21" spans="1:15" ht="19.5" thickBot="1" x14ac:dyDescent="0.35">
      <c r="A21" s="63" t="s">
        <v>92</v>
      </c>
      <c r="B21" s="28"/>
      <c r="C21" t="s">
        <v>88</v>
      </c>
      <c r="D21" t="s">
        <v>89</v>
      </c>
      <c r="E21" t="s">
        <v>90</v>
      </c>
      <c r="F21" s="64"/>
      <c r="G21" s="64"/>
      <c r="H21" s="64"/>
      <c r="I21" s="65"/>
      <c r="K21" s="63" t="s">
        <v>84</v>
      </c>
      <c r="M21" t="s">
        <v>88</v>
      </c>
      <c r="N21" t="s">
        <v>89</v>
      </c>
      <c r="O21" t="s">
        <v>90</v>
      </c>
    </row>
    <row r="22" spans="1:15" s="62" customFormat="1" ht="38.25" thickBot="1" x14ac:dyDescent="0.3">
      <c r="A22" s="59" t="s">
        <v>14</v>
      </c>
      <c r="B22" s="60" t="s">
        <v>7</v>
      </c>
      <c r="C22" s="60" t="s">
        <v>9</v>
      </c>
      <c r="D22" s="58" t="s">
        <v>3</v>
      </c>
      <c r="E22" s="61"/>
      <c r="F22" s="66"/>
      <c r="G22" s="66"/>
      <c r="H22" s="66"/>
      <c r="I22" s="67"/>
      <c r="K22" s="59" t="s">
        <v>12</v>
      </c>
      <c r="L22" s="60" t="s">
        <v>7</v>
      </c>
      <c r="M22" s="60" t="s">
        <v>9</v>
      </c>
      <c r="N22" s="58" t="s">
        <v>59</v>
      </c>
    </row>
    <row r="23" spans="1:15" ht="18.75" x14ac:dyDescent="0.3">
      <c r="A23" s="29">
        <v>1</v>
      </c>
      <c r="B23" s="31" t="s">
        <v>72</v>
      </c>
      <c r="C23" s="26" t="s">
        <v>47</v>
      </c>
      <c r="D23" s="31">
        <v>232.6</v>
      </c>
      <c r="E23" s="27"/>
      <c r="K23" s="26">
        <v>1</v>
      </c>
      <c r="L23" s="31" t="s">
        <v>77</v>
      </c>
      <c r="M23" s="31" t="s">
        <v>47</v>
      </c>
      <c r="N23" s="31">
        <v>287.10000000000002</v>
      </c>
    </row>
    <row r="24" spans="1:15" ht="18.75" x14ac:dyDescent="0.3">
      <c r="A24" s="26">
        <v>2</v>
      </c>
      <c r="B24" s="31" t="s">
        <v>52</v>
      </c>
      <c r="C24" s="26" t="s">
        <v>48</v>
      </c>
      <c r="D24" s="31">
        <v>27.900000000000013</v>
      </c>
      <c r="E24" s="27"/>
      <c r="K24" s="26">
        <v>2</v>
      </c>
      <c r="L24" s="31" t="s">
        <v>78</v>
      </c>
      <c r="M24" s="31" t="s">
        <v>48</v>
      </c>
      <c r="N24" s="31">
        <v>18</v>
      </c>
    </row>
    <row r="25" spans="1:15" ht="18.75" x14ac:dyDescent="0.3">
      <c r="A25" s="26">
        <v>3</v>
      </c>
      <c r="B25" s="31" t="s">
        <v>46</v>
      </c>
      <c r="C25" s="26" t="s">
        <v>48</v>
      </c>
      <c r="D25" s="31">
        <v>47.5</v>
      </c>
      <c r="E25" s="27"/>
      <c r="K25" s="26">
        <v>3</v>
      </c>
      <c r="L25" s="31" t="s">
        <v>51</v>
      </c>
      <c r="M25" s="31" t="s">
        <v>48</v>
      </c>
      <c r="N25" s="31">
        <v>29.199999999999989</v>
      </c>
    </row>
    <row r="26" spans="1:15" ht="18.75" x14ac:dyDescent="0.3">
      <c r="A26" s="26">
        <v>4</v>
      </c>
      <c r="B26" s="31" t="s">
        <v>79</v>
      </c>
      <c r="C26" s="26" t="s">
        <v>48</v>
      </c>
      <c r="D26" s="31">
        <v>54.599999999999994</v>
      </c>
      <c r="E26" s="27"/>
      <c r="K26" s="26">
        <v>4</v>
      </c>
      <c r="L26" s="31" t="s">
        <v>41</v>
      </c>
      <c r="M26" s="31" t="s">
        <v>48</v>
      </c>
      <c r="N26" s="31">
        <v>45.199999999999989</v>
      </c>
    </row>
    <row r="27" spans="1:15" ht="18.75" x14ac:dyDescent="0.3">
      <c r="A27" s="26">
        <v>5</v>
      </c>
      <c r="B27" s="31" t="s">
        <v>54</v>
      </c>
      <c r="C27" s="26" t="s">
        <v>48</v>
      </c>
      <c r="D27" s="31">
        <v>55.4</v>
      </c>
      <c r="E27" s="27"/>
      <c r="K27" s="26">
        <v>5</v>
      </c>
      <c r="L27" s="31" t="s">
        <v>82</v>
      </c>
      <c r="M27" s="31" t="s">
        <v>48</v>
      </c>
      <c r="N27" s="31">
        <v>179.9</v>
      </c>
    </row>
    <row r="28" spans="1:15" ht="18.75" x14ac:dyDescent="0.3">
      <c r="A28" s="26">
        <v>6</v>
      </c>
      <c r="B28" s="31" t="s">
        <v>42</v>
      </c>
      <c r="C28" s="26" t="s">
        <v>49</v>
      </c>
      <c r="D28" s="31">
        <v>23.199999999999996</v>
      </c>
      <c r="E28" s="27"/>
      <c r="K28" s="26">
        <v>6</v>
      </c>
      <c r="L28" s="31" t="s">
        <v>80</v>
      </c>
      <c r="M28" s="31" t="s">
        <v>49</v>
      </c>
      <c r="N28" s="31">
        <v>12.399999999999977</v>
      </c>
    </row>
    <row r="29" spans="1:15" ht="18.75" x14ac:dyDescent="0.3">
      <c r="A29" s="26">
        <v>7</v>
      </c>
      <c r="B29" s="31" t="s">
        <v>45</v>
      </c>
      <c r="C29" s="26" t="s">
        <v>49</v>
      </c>
      <c r="D29" s="31">
        <v>24.6</v>
      </c>
      <c r="E29" s="27"/>
      <c r="K29" s="26">
        <v>7</v>
      </c>
      <c r="L29" s="31" t="s">
        <v>69</v>
      </c>
      <c r="M29" s="31" t="s">
        <v>49</v>
      </c>
      <c r="N29" s="31">
        <v>14.300000000000011</v>
      </c>
    </row>
    <row r="30" spans="1:15" ht="18.75" x14ac:dyDescent="0.3">
      <c r="A30" s="26">
        <v>8</v>
      </c>
      <c r="B30" s="31" t="s">
        <v>40</v>
      </c>
      <c r="C30" s="26" t="s">
        <v>49</v>
      </c>
      <c r="D30" s="31">
        <v>30.199999999999996</v>
      </c>
      <c r="E30" s="27"/>
      <c r="K30" s="26">
        <v>8</v>
      </c>
      <c r="L30" s="31" t="s">
        <v>62</v>
      </c>
      <c r="M30" s="31" t="s">
        <v>49</v>
      </c>
      <c r="N30" s="31">
        <v>14.699999999999989</v>
      </c>
    </row>
    <row r="31" spans="1:15" ht="18.75" x14ac:dyDescent="0.3">
      <c r="A31" s="26">
        <v>9</v>
      </c>
      <c r="B31" s="31" t="s">
        <v>39</v>
      </c>
      <c r="C31" s="26" t="s">
        <v>49</v>
      </c>
      <c r="D31" s="31">
        <v>31.70000000000001</v>
      </c>
      <c r="E31" s="27"/>
      <c r="K31" s="26">
        <v>9</v>
      </c>
      <c r="L31" s="31" t="s">
        <v>43</v>
      </c>
      <c r="M31" s="31" t="s">
        <v>49</v>
      </c>
      <c r="N31" s="31">
        <v>15.800000000000011</v>
      </c>
    </row>
    <row r="32" spans="1:15" ht="19.5" thickBot="1" x14ac:dyDescent="0.35">
      <c r="A32" s="26">
        <v>10</v>
      </c>
      <c r="B32" s="31" t="s">
        <v>75</v>
      </c>
      <c r="C32" s="26" t="s">
        <v>49</v>
      </c>
      <c r="D32" s="31">
        <v>59.000000000000007</v>
      </c>
      <c r="E32" s="27"/>
      <c r="K32" s="26">
        <v>10</v>
      </c>
      <c r="L32" s="31" t="s">
        <v>32</v>
      </c>
      <c r="M32" s="31" t="s">
        <v>49</v>
      </c>
      <c r="N32" s="31">
        <v>16.5</v>
      </c>
    </row>
    <row r="33" spans="1:14" ht="19.5" thickBot="1" x14ac:dyDescent="0.35">
      <c r="A33" s="32"/>
      <c r="B33" s="33"/>
      <c r="C33" s="34" t="s">
        <v>15</v>
      </c>
      <c r="D33" s="44">
        <f>SUM(D23:D32)</f>
        <v>586.70000000000005</v>
      </c>
      <c r="E33" s="27"/>
      <c r="K33" s="45"/>
      <c r="L33" s="33"/>
      <c r="M33" s="33" t="s">
        <v>15</v>
      </c>
      <c r="N33" s="44">
        <f>SUM(N23:N32)</f>
        <v>633.09999999999991</v>
      </c>
    </row>
    <row r="34" spans="1:14" ht="18.75" x14ac:dyDescent="0.3">
      <c r="A34" s="27"/>
      <c r="B34" s="28"/>
      <c r="C34" s="27"/>
      <c r="D34" s="28"/>
      <c r="E34" s="27"/>
    </row>
    <row r="35" spans="1:14" ht="18.75" x14ac:dyDescent="0.3">
      <c r="A35" s="27"/>
      <c r="B35" s="28"/>
      <c r="C35" s="27"/>
      <c r="D35" s="28"/>
      <c r="E35" s="27"/>
    </row>
    <row r="36" spans="1:14" ht="18.75" x14ac:dyDescent="0.3">
      <c r="A36" s="56"/>
      <c r="B36" s="56"/>
      <c r="C36" s="56"/>
      <c r="D36" s="68"/>
      <c r="E36" s="27"/>
    </row>
    <row r="37" spans="1:14" ht="18.75" x14ac:dyDescent="0.3">
      <c r="A37" s="35"/>
      <c r="B37" s="36"/>
      <c r="C37" s="35"/>
      <c r="D37" s="36"/>
      <c r="E37" s="27"/>
    </row>
    <row r="38" spans="1:14" ht="18.75" x14ac:dyDescent="0.3">
      <c r="A38" s="35"/>
      <c r="B38" s="36"/>
      <c r="C38" s="35"/>
      <c r="D38" s="36"/>
      <c r="E38" s="27"/>
    </row>
    <row r="39" spans="1:14" ht="18.75" x14ac:dyDescent="0.3">
      <c r="A39" s="35"/>
      <c r="B39" s="36"/>
      <c r="C39" s="35"/>
      <c r="D39" s="36"/>
      <c r="E39" s="27"/>
    </row>
    <row r="40" spans="1:14" ht="18.75" x14ac:dyDescent="0.3">
      <c r="A40" s="35"/>
      <c r="B40" s="36"/>
      <c r="C40" s="35"/>
      <c r="D40" s="36"/>
      <c r="E40" s="27"/>
    </row>
    <row r="41" spans="1:14" ht="18.75" x14ac:dyDescent="0.3">
      <c r="A41" s="35"/>
      <c r="B41" s="36"/>
      <c r="C41" s="35"/>
      <c r="D41" s="36"/>
      <c r="E41" s="27"/>
    </row>
    <row r="42" spans="1:14" ht="18.75" x14ac:dyDescent="0.3">
      <c r="A42" s="35"/>
      <c r="B42" s="36"/>
      <c r="C42" s="35"/>
      <c r="D42" s="36"/>
      <c r="E42" s="27"/>
    </row>
    <row r="43" spans="1:14" ht="18.75" x14ac:dyDescent="0.3">
      <c r="A43" s="35"/>
      <c r="B43" s="36"/>
      <c r="C43" s="35"/>
      <c r="D43" s="36"/>
      <c r="E43" s="27"/>
    </row>
    <row r="44" spans="1:14" ht="18.75" x14ac:dyDescent="0.3">
      <c r="A44" s="35"/>
      <c r="B44" s="36"/>
      <c r="C44" s="35"/>
      <c r="D44" s="36"/>
      <c r="E44" s="27"/>
    </row>
    <row r="45" spans="1:14" ht="18.75" x14ac:dyDescent="0.3">
      <c r="A45" s="35"/>
      <c r="B45" s="36"/>
      <c r="C45" s="35"/>
      <c r="D45" s="36"/>
      <c r="E45" s="27"/>
    </row>
    <row r="46" spans="1:14" ht="18.75" x14ac:dyDescent="0.3">
      <c r="A46" s="35"/>
      <c r="B46" s="36"/>
      <c r="C46" s="35"/>
      <c r="D46" s="36"/>
      <c r="E46" s="27"/>
    </row>
    <row r="47" spans="1:14" ht="18.75" x14ac:dyDescent="0.3">
      <c r="A47" s="35"/>
      <c r="B47" s="36"/>
      <c r="C47" s="35"/>
      <c r="D47" s="36"/>
      <c r="E47" s="27"/>
    </row>
    <row r="48" spans="1:14" ht="18.75" x14ac:dyDescent="0.3">
      <c r="A48" s="35"/>
      <c r="B48" s="36"/>
      <c r="C48" s="35"/>
      <c r="D48" s="36"/>
      <c r="E48" s="27"/>
    </row>
    <row r="49" spans="1:5" ht="18.75" x14ac:dyDescent="0.3">
      <c r="A49" s="35"/>
      <c r="B49" s="36"/>
      <c r="C49" s="35"/>
      <c r="D49" s="36"/>
      <c r="E49" s="27"/>
    </row>
    <row r="50" spans="1:5" ht="18.75" x14ac:dyDescent="0.3">
      <c r="A50" s="35"/>
      <c r="B50" s="36"/>
      <c r="C50" s="35"/>
      <c r="D50" s="36"/>
      <c r="E50" s="27"/>
    </row>
    <row r="51" spans="1:5" ht="18.75" x14ac:dyDescent="0.3">
      <c r="A51" s="35"/>
      <c r="B51" s="36"/>
      <c r="C51" s="35"/>
      <c r="D51" s="36"/>
      <c r="E51" s="27"/>
    </row>
    <row r="52" spans="1:5" ht="18.75" x14ac:dyDescent="0.3">
      <c r="A52" s="35"/>
      <c r="B52" s="36"/>
      <c r="C52" s="35"/>
      <c r="D52" s="36"/>
      <c r="E52" s="27"/>
    </row>
    <row r="53" spans="1:5" ht="18.75" x14ac:dyDescent="0.3">
      <c r="A53" s="35"/>
      <c r="B53" s="36"/>
      <c r="C53" s="35"/>
      <c r="D53" s="36"/>
      <c r="E53" s="27"/>
    </row>
    <row r="54" spans="1:5" ht="18.75" x14ac:dyDescent="0.3">
      <c r="A54" s="35"/>
      <c r="B54" s="36"/>
      <c r="C54" s="35"/>
      <c r="D54" s="36"/>
      <c r="E54" s="27"/>
    </row>
    <row r="55" spans="1:5" ht="18.75" x14ac:dyDescent="0.3">
      <c r="A55" s="35"/>
      <c r="B55" s="36"/>
      <c r="C55" s="35"/>
      <c r="D55" s="36"/>
      <c r="E55" s="27"/>
    </row>
    <row r="56" spans="1:5" ht="18.75" x14ac:dyDescent="0.3">
      <c r="A56" s="35"/>
      <c r="B56" s="36"/>
      <c r="C56" s="35"/>
      <c r="D56" s="36"/>
      <c r="E56" s="27"/>
    </row>
    <row r="57" spans="1:5" ht="18.75" x14ac:dyDescent="0.3">
      <c r="A57" s="35"/>
      <c r="B57" s="36"/>
      <c r="C57" s="35"/>
      <c r="D57" s="36"/>
      <c r="E57" s="27"/>
    </row>
    <row r="58" spans="1:5" ht="18.75" x14ac:dyDescent="0.3">
      <c r="A58" s="35"/>
      <c r="B58" s="36"/>
      <c r="C58" s="35"/>
      <c r="D58" s="36"/>
      <c r="E58" s="27"/>
    </row>
    <row r="59" spans="1:5" ht="18.75" x14ac:dyDescent="0.3">
      <c r="A59" s="35"/>
      <c r="B59" s="36"/>
      <c r="C59" s="35"/>
      <c r="D59" s="36"/>
      <c r="E59" s="27"/>
    </row>
    <row r="60" spans="1:5" ht="18.75" x14ac:dyDescent="0.3">
      <c r="A60" s="35"/>
      <c r="B60" s="36"/>
      <c r="C60" s="35"/>
      <c r="D60" s="36"/>
      <c r="E60" s="27"/>
    </row>
    <row r="61" spans="1:5" ht="18.75" x14ac:dyDescent="0.3">
      <c r="A61" s="35"/>
      <c r="B61" s="36"/>
      <c r="C61" s="35"/>
      <c r="D61" s="36"/>
      <c r="E61" s="27"/>
    </row>
    <row r="62" spans="1:5" ht="18.75" x14ac:dyDescent="0.3">
      <c r="A62" s="35"/>
      <c r="B62" s="36"/>
      <c r="C62" s="35"/>
      <c r="D62" s="36"/>
      <c r="E62" s="27"/>
    </row>
    <row r="63" spans="1:5" ht="18.75" x14ac:dyDescent="0.3">
      <c r="A63" s="35"/>
      <c r="B63" s="36"/>
      <c r="C63" s="35"/>
      <c r="D63" s="36"/>
      <c r="E63" s="27"/>
    </row>
    <row r="64" spans="1:5" ht="18.75" x14ac:dyDescent="0.3">
      <c r="A64" s="35"/>
      <c r="B64" s="36"/>
      <c r="C64" s="35"/>
      <c r="D64" s="36"/>
      <c r="E64" s="27"/>
    </row>
    <row r="65" spans="1:5" ht="18.75" x14ac:dyDescent="0.3">
      <c r="A65" s="35"/>
      <c r="B65" s="36"/>
      <c r="C65" s="35"/>
      <c r="D65" s="36"/>
      <c r="E65" s="27"/>
    </row>
    <row r="66" spans="1:5" ht="18.75" x14ac:dyDescent="0.3">
      <c r="A66" s="35"/>
      <c r="B66" s="36"/>
      <c r="C66" s="35"/>
      <c r="D66" s="36"/>
      <c r="E66" s="27"/>
    </row>
    <row r="67" spans="1:5" ht="18.75" x14ac:dyDescent="0.3">
      <c r="A67" s="35"/>
      <c r="B67" s="36"/>
      <c r="C67" s="35"/>
      <c r="D67" s="36"/>
      <c r="E67" s="27"/>
    </row>
    <row r="68" spans="1:5" ht="18.75" x14ac:dyDescent="0.3">
      <c r="A68" s="35"/>
      <c r="B68" s="36"/>
      <c r="C68" s="35"/>
      <c r="D68" s="36"/>
      <c r="E68" s="27"/>
    </row>
    <row r="69" spans="1:5" ht="18.75" x14ac:dyDescent="0.3">
      <c r="A69" s="35"/>
      <c r="B69" s="36"/>
      <c r="C69" s="35"/>
      <c r="D69" s="36"/>
      <c r="E69" s="27"/>
    </row>
    <row r="70" spans="1:5" ht="18.75" x14ac:dyDescent="0.3">
      <c r="A70" s="35"/>
      <c r="B70" s="36"/>
      <c r="C70" s="35"/>
      <c r="D70" s="36"/>
      <c r="E70" s="27"/>
    </row>
    <row r="71" spans="1:5" ht="18.75" x14ac:dyDescent="0.3">
      <c r="A71" s="35"/>
      <c r="B71" s="36"/>
      <c r="C71" s="35"/>
      <c r="D71" s="36"/>
      <c r="E71" s="27"/>
    </row>
    <row r="72" spans="1:5" ht="18.75" x14ac:dyDescent="0.3">
      <c r="A72" s="35"/>
      <c r="B72" s="36"/>
      <c r="C72" s="35"/>
      <c r="D72" s="36"/>
      <c r="E72" s="27"/>
    </row>
    <row r="73" spans="1:5" ht="18.75" x14ac:dyDescent="0.3">
      <c r="A73" s="35"/>
      <c r="B73" s="36"/>
      <c r="C73" s="35"/>
      <c r="D73" s="36"/>
      <c r="E73" s="27"/>
    </row>
    <row r="74" spans="1:5" ht="18.75" x14ac:dyDescent="0.3">
      <c r="A74" s="35"/>
      <c r="B74" s="36"/>
      <c r="C74" s="35"/>
      <c r="D74" s="36"/>
      <c r="E74" s="27"/>
    </row>
    <row r="75" spans="1:5" ht="18.75" x14ac:dyDescent="0.3">
      <c r="A75" s="35"/>
      <c r="B75" s="36"/>
      <c r="C75" s="35"/>
      <c r="D75" s="36"/>
      <c r="E75" s="27"/>
    </row>
    <row r="76" spans="1:5" ht="18.75" x14ac:dyDescent="0.3">
      <c r="A76" s="35"/>
      <c r="B76" s="36"/>
      <c r="C76" s="35"/>
      <c r="D76" s="36"/>
      <c r="E76" s="27"/>
    </row>
    <row r="77" spans="1:5" ht="18.75" x14ac:dyDescent="0.3">
      <c r="A77" s="35"/>
      <c r="B77" s="36"/>
      <c r="C77" s="35"/>
      <c r="D77" s="36"/>
      <c r="E77" s="27"/>
    </row>
    <row r="78" spans="1:5" ht="18.75" x14ac:dyDescent="0.3">
      <c r="A78" s="35"/>
      <c r="B78" s="36"/>
      <c r="C78" s="35"/>
      <c r="D78" s="36"/>
      <c r="E78" s="27"/>
    </row>
    <row r="79" spans="1:5" ht="18.75" x14ac:dyDescent="0.3">
      <c r="A79" s="35"/>
      <c r="B79" s="36"/>
      <c r="C79" s="35"/>
      <c r="D79" s="36"/>
      <c r="E79" s="27"/>
    </row>
    <row r="80" spans="1:5" ht="18.75" x14ac:dyDescent="0.3">
      <c r="A80" s="35"/>
      <c r="B80" s="36"/>
      <c r="C80" s="35"/>
      <c r="D80" s="36"/>
      <c r="E80" s="27"/>
    </row>
    <row r="81" spans="1:5" ht="18.75" x14ac:dyDescent="0.3">
      <c r="A81" s="35"/>
      <c r="B81" s="36"/>
      <c r="C81" s="35"/>
      <c r="D81" s="36"/>
      <c r="E81" s="27"/>
    </row>
    <row r="82" spans="1:5" ht="18.75" x14ac:dyDescent="0.3">
      <c r="A82" s="35"/>
      <c r="B82" s="36"/>
      <c r="C82" s="35"/>
      <c r="D82" s="36"/>
      <c r="E82" s="27"/>
    </row>
    <row r="83" spans="1:5" ht="18.75" x14ac:dyDescent="0.3">
      <c r="A83" s="35"/>
      <c r="B83" s="36"/>
      <c r="C83" s="35"/>
      <c r="D83" s="36"/>
      <c r="E83" s="27"/>
    </row>
    <row r="84" spans="1:5" ht="18.75" x14ac:dyDescent="0.3">
      <c r="A84" s="27"/>
      <c r="B84" s="28"/>
      <c r="C84" s="27"/>
      <c r="D84" s="28"/>
      <c r="E84" s="27"/>
    </row>
    <row r="85" spans="1:5" ht="18.75" x14ac:dyDescent="0.3">
      <c r="E85" s="27"/>
    </row>
    <row r="86" spans="1:5" ht="18.75" x14ac:dyDescent="0.3">
      <c r="E86" s="27"/>
    </row>
  </sheetData>
  <sortState xmlns:xlrd2="http://schemas.microsoft.com/office/spreadsheetml/2017/richdata2" ref="B55:D64">
    <sortCondition ref="D55:D64"/>
  </sortState>
  <pageMargins left="0.7" right="0.7" top="0.78740157499999996" bottom="0.78740157499999996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workbookViewId="0">
      <selection activeCell="H6" sqref="H6"/>
    </sheetView>
  </sheetViews>
  <sheetFormatPr baseColWidth="10" defaultRowHeight="15" x14ac:dyDescent="0.25"/>
  <cols>
    <col min="2" max="2" width="33" bestFit="1" customWidth="1"/>
    <col min="3" max="4" width="10.7109375" style="1" bestFit="1" customWidth="1"/>
  </cols>
  <sheetData>
    <row r="1" spans="1:5" ht="23.25" x14ac:dyDescent="0.35">
      <c r="B1" s="41" t="s">
        <v>58</v>
      </c>
    </row>
    <row r="2" spans="1:5" ht="23.25" x14ac:dyDescent="0.35">
      <c r="A2" s="37"/>
      <c r="B2" s="37"/>
      <c r="C2" s="38" t="s">
        <v>0</v>
      </c>
      <c r="D2" s="38" t="s">
        <v>1</v>
      </c>
      <c r="E2" s="37"/>
    </row>
    <row r="3" spans="1:5" ht="23.25" x14ac:dyDescent="0.35">
      <c r="A3" s="37"/>
      <c r="B3" s="39" t="str">
        <f>Murnau!B18</f>
        <v>Legler Sissi</v>
      </c>
      <c r="C3" s="43">
        <f>Murnau!F18</f>
        <v>315</v>
      </c>
      <c r="D3" s="43">
        <f>Murnau!N18</f>
        <v>35.200000000000003</v>
      </c>
      <c r="E3" s="37"/>
    </row>
    <row r="4" spans="1:5" ht="23.25" x14ac:dyDescent="0.35">
      <c r="A4" s="37"/>
      <c r="B4" s="39" t="str">
        <f>Murnau!B3</f>
        <v>Augsberger Beaxtrix</v>
      </c>
      <c r="C4" s="43">
        <f>Murnau!F3</f>
        <v>315.79999999999995</v>
      </c>
      <c r="D4" s="43">
        <f>Murnau!N3</f>
        <v>15.1</v>
      </c>
      <c r="E4" s="37"/>
    </row>
    <row r="5" spans="1:5" ht="23.25" x14ac:dyDescent="0.35">
      <c r="A5" s="37"/>
      <c r="B5" s="39" t="str">
        <f>Murnau!B8</f>
        <v>Schägger Elisabeth</v>
      </c>
      <c r="C5" s="43">
        <f>Murnau!F8</f>
        <v>294.39999999999998</v>
      </c>
      <c r="D5" s="43">
        <f>Murnau!N8</f>
        <v>27.9</v>
      </c>
      <c r="E5" s="37"/>
    </row>
    <row r="6" spans="1:5" ht="23.25" x14ac:dyDescent="0.35">
      <c r="A6" s="37"/>
      <c r="B6" s="39" t="str">
        <f>Murnau!B12</f>
        <v>Schüler Bernd</v>
      </c>
      <c r="C6" s="43">
        <f>Murnau!F12</f>
        <v>313.7</v>
      </c>
      <c r="D6" s="43">
        <f>Murnau!N12</f>
        <v>19.399999999999999</v>
      </c>
      <c r="E6" s="37"/>
    </row>
    <row r="7" spans="1:5" ht="23.25" x14ac:dyDescent="0.35">
      <c r="A7" s="37"/>
      <c r="B7" s="39" t="str">
        <f>Murnau!B15</f>
        <v>Legler Stefan</v>
      </c>
      <c r="C7" s="43">
        <f>Murnau!F15</f>
        <v>319.5</v>
      </c>
      <c r="D7" s="43">
        <f>Murnau!N15</f>
        <v>18.3</v>
      </c>
      <c r="E7" s="37"/>
    </row>
    <row r="8" spans="1:5" ht="23.25" x14ac:dyDescent="0.35">
      <c r="A8" s="37"/>
      <c r="B8" s="39" t="str">
        <f>Murnau!B7</f>
        <v>Götlich Axel</v>
      </c>
      <c r="C8" s="43">
        <f>Murnau!F7</f>
        <v>308.29999999999995</v>
      </c>
      <c r="D8" s="43">
        <f>Murnau!N7</f>
        <v>29</v>
      </c>
      <c r="E8" s="37"/>
    </row>
    <row r="9" spans="1:5" ht="23.25" x14ac:dyDescent="0.35">
      <c r="A9" s="37"/>
      <c r="B9" s="39" t="str">
        <f>Murnau!B10</f>
        <v>Staudinger Herbert</v>
      </c>
      <c r="C9" s="43">
        <f>Murnau!F10</f>
        <v>297.10000000000002</v>
      </c>
      <c r="D9" s="43">
        <f>Murnau!N10</f>
        <v>29.8</v>
      </c>
      <c r="E9" s="37"/>
    </row>
    <row r="10" spans="1:5" ht="23.25" x14ac:dyDescent="0.35">
      <c r="A10" s="37"/>
      <c r="B10" s="39" t="str">
        <f>Murnau!B5</f>
        <v>Eder Sigfried</v>
      </c>
      <c r="C10" s="43">
        <f>Murnau!F5</f>
        <v>314.89999999999998</v>
      </c>
      <c r="D10" s="43">
        <f>Murnau!N5</f>
        <v>25</v>
      </c>
      <c r="E10" s="37"/>
    </row>
    <row r="11" spans="1:5" ht="23.25" x14ac:dyDescent="0.35">
      <c r="A11" s="37"/>
      <c r="B11" s="39" t="str">
        <f>Murnau!B11</f>
        <v>Klein Miriam</v>
      </c>
      <c r="C11" s="43">
        <f>Murnau!F11</f>
        <v>313.8</v>
      </c>
      <c r="D11" s="43">
        <f>Murnau!N11</f>
        <v>17.399999999999999</v>
      </c>
      <c r="E11" s="37"/>
    </row>
    <row r="12" spans="1:5" ht="23.25" x14ac:dyDescent="0.35">
      <c r="A12" s="37"/>
      <c r="B12" s="39" t="str">
        <f>Murnau!B6</f>
        <v>Klein Michael</v>
      </c>
      <c r="C12" s="43">
        <f>Murnau!F6</f>
        <v>309.3</v>
      </c>
      <c r="D12" s="43">
        <f>Murnau!N6</f>
        <v>67.8</v>
      </c>
      <c r="E12" s="37"/>
    </row>
    <row r="13" spans="1:5" ht="23.25" x14ac:dyDescent="0.35">
      <c r="A13" s="37"/>
      <c r="B13" s="39" t="str">
        <f>Murnau!B4</f>
        <v>Beckonert Martin</v>
      </c>
      <c r="C13" s="43">
        <f>Murnau!F4</f>
        <v>318.60000000000002</v>
      </c>
      <c r="D13" s="43">
        <f>Murnau!N4</f>
        <v>22.4</v>
      </c>
      <c r="E13" s="37"/>
    </row>
    <row r="14" spans="1:5" ht="23.25" x14ac:dyDescent="0.35">
      <c r="A14" s="37"/>
      <c r="B14" s="39" t="str">
        <f>Murnau!B20</f>
        <v>Wörmann Regina</v>
      </c>
      <c r="C14" s="43">
        <f>Murnau!F20</f>
        <v>258.20000000000005</v>
      </c>
      <c r="D14" s="43">
        <f>Murnau!N20</f>
        <v>74.8</v>
      </c>
      <c r="E14" s="37"/>
    </row>
    <row r="15" spans="1:5" ht="23.25" x14ac:dyDescent="0.35">
      <c r="A15" s="37"/>
      <c r="B15" s="39" t="str">
        <f>Murnau!B19</f>
        <v>Wörmann Sebastian</v>
      </c>
      <c r="C15" s="43">
        <f>Murnau!F19</f>
        <v>231.3</v>
      </c>
      <c r="D15" s="43">
        <f>Murnau!N19</f>
        <v>46.2</v>
      </c>
      <c r="E15" s="37"/>
    </row>
    <row r="16" spans="1:5" ht="23.25" x14ac:dyDescent="0.35">
      <c r="A16" s="37"/>
      <c r="B16" s="39" t="str">
        <f>Murnau!B9</f>
        <v xml:space="preserve">Sprung Marana </v>
      </c>
      <c r="C16" s="43">
        <f>Murnau!F9</f>
        <v>315.2</v>
      </c>
      <c r="D16" s="43">
        <f>Murnau!N9</f>
        <v>29.8</v>
      </c>
      <c r="E16" s="37"/>
    </row>
    <row r="17" spans="1:5" ht="23.25" x14ac:dyDescent="0.35">
      <c r="A17" s="37"/>
      <c r="B17" s="39" t="e">
        <f>Murnau!#REF!</f>
        <v>#REF!</v>
      </c>
      <c r="C17" s="43" t="e">
        <f>Murnau!#REF!</f>
        <v>#REF!</v>
      </c>
      <c r="D17" s="43" t="e">
        <f>Murnau!#REF!</f>
        <v>#REF!</v>
      </c>
      <c r="E17" s="37"/>
    </row>
    <row r="18" spans="1:5" ht="23.25" x14ac:dyDescent="0.35">
      <c r="A18" s="37"/>
      <c r="B18" s="39" t="str">
        <f>Murnau!B17</f>
        <v>Gugler Jonas</v>
      </c>
      <c r="C18" s="43">
        <f>Murnau!F17</f>
        <v>270.79999999999995</v>
      </c>
      <c r="D18" s="43">
        <f>Murnau!N17</f>
        <v>49.5</v>
      </c>
      <c r="E18" s="37"/>
    </row>
    <row r="19" spans="1:5" ht="23.25" x14ac:dyDescent="0.35">
      <c r="A19" s="37"/>
      <c r="B19" s="39" t="str">
        <f>Murnau!B14</f>
        <v>Eder Hilde</v>
      </c>
      <c r="C19" s="43">
        <f>Murnau!F14</f>
        <v>291.70000000000005</v>
      </c>
      <c r="D19" s="43">
        <f>Murnau!N14</f>
        <v>267.8</v>
      </c>
      <c r="E19" s="37"/>
    </row>
    <row r="20" spans="1:5" ht="23.25" x14ac:dyDescent="0.35">
      <c r="A20" s="37"/>
      <c r="B20" s="39" t="str">
        <f>Murnau!B13</f>
        <v>Stienemeier Jesof</v>
      </c>
      <c r="C20" s="43">
        <f>Murnau!F13</f>
        <v>294</v>
      </c>
      <c r="D20" s="43">
        <f>Murnau!N13</f>
        <v>152.1</v>
      </c>
      <c r="E20" s="37"/>
    </row>
    <row r="21" spans="1:5" ht="23.25" x14ac:dyDescent="0.35">
      <c r="A21" s="37"/>
      <c r="B21" s="39" t="str">
        <f>Murnau!B16</f>
        <v>Schüler Monika</v>
      </c>
      <c r="C21" s="43">
        <f>Murnau!F16</f>
        <v>294.39999999999998</v>
      </c>
      <c r="D21" s="43">
        <f>Murnau!N16</f>
        <v>89.5</v>
      </c>
      <c r="E21" s="37"/>
    </row>
    <row r="24" spans="1:5" ht="23.25" x14ac:dyDescent="0.35">
      <c r="B24" s="37" t="s">
        <v>11</v>
      </c>
      <c r="C24" s="38"/>
    </row>
    <row r="25" spans="1:5" ht="23.25" x14ac:dyDescent="0.35">
      <c r="B25" s="37"/>
      <c r="C25" s="38" t="s">
        <v>16</v>
      </c>
    </row>
    <row r="26" spans="1:5" ht="23.25" x14ac:dyDescent="0.35">
      <c r="B26" s="39" t="s">
        <v>13</v>
      </c>
      <c r="C26" s="40">
        <v>537.69999999999993</v>
      </c>
    </row>
    <row r="27" spans="1:5" ht="23.25" x14ac:dyDescent="0.35">
      <c r="B27" s="39" t="s">
        <v>14</v>
      </c>
      <c r="C27" s="40">
        <v>561.79999999999995</v>
      </c>
    </row>
    <row r="28" spans="1:5" ht="23.25" x14ac:dyDescent="0.35">
      <c r="B28" s="39" t="s">
        <v>12</v>
      </c>
      <c r="C28" s="42">
        <v>462.69999999999993</v>
      </c>
    </row>
  </sheetData>
  <sortState xmlns:xlrd2="http://schemas.microsoft.com/office/spreadsheetml/2017/richdata2" ref="B3:D21">
    <sortCondition descending="1" ref="C3:C21"/>
  </sortState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a R O W L n 0 a y m l A A A A 9 w A A A B I A H A B D b 2 5 m a W c v U G F j a 2 F n Z S 5 4 b W w g o h g A K K A U A A A A A A A A A A A A A A A A A A A A A A A A A A A A h Y + 9 D o I w H M R f h X S n X y y G / C m D u k l i Y m J c m 1 K h E Y q h x f J u D j 6 S r y B G U T f H u / t d c n e / 3 i A f 2 y a 6 6 N 6 Z z m a I Y Y o i b V V X G l t l a P D H e I F y A V u p T r L S 0 Q R b l 4 7 O Z K j 2 / p w S E k L A I c F d X x F O K S O H Y r N T t W 5 l b K z z 0 i q N P q 3 y f w s J 2 L / G C I 4 Z T z C j n G M K Z H a h M P Z L 8 G n w M / 0 x Y T k 0 f u i 1 K H W 8 W g O Z J Z D 3 C f E A U E s D B B Q A A g A I A F m k T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p E 5 Y K I p H u A 4 A A A A R A A A A E w A c A E Z v c m 1 1 b G F z L 1 N l Y 3 R p b 2 4 x L m 0 g o h g A K K A U A A A A A A A A A A A A A A A A A A A A A A A A A A A A K 0 5 N L s n M z 1 M I h t C G 1 g B Q S w E C L Q A U A A I A C A B Z p E 5 Y u f R r K a U A A A D 3 A A A A E g A A A A A A A A A A A A A A A A A A A A A A Q 2 9 u Z m l n L 1 B h Y 2 t h Z 2 U u e G 1 s U E s B A i 0 A F A A C A A g A W a R O W A / K 6 a u k A A A A 6 Q A A A B M A A A A A A A A A A A A A A A A A 8 Q A A A F t D b 2 5 0 Z W 5 0 X 1 R 5 c G V z X S 5 4 b W x Q S w E C L Q A U A A I A C A B Z p E 5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w U h f b f s p 0 K W I n 1 q g Y V p n Q A A A A A C A A A A A A A Q Z g A A A A E A A C A A A A B D 6 Y j D f v 5 F u 1 R v 8 u C v f N v 9 e L z S / p B W x C 4 q w q M + d J o a 3 g A A A A A O g A A A A A I A A C A A A A B T z B a 7 J i Z R Y W E 2 c 5 r 5 a 3 f p W s L 6 N + E Z h r p 4 D L O C y k P g o l A A A A A k E u n + t X r G x g m X 6 2 z 8 5 I 5 F i l q 5 w 7 + m V M j r a 2 D J Q d d n Z O k a g x W 0 b O b t 5 h j J v q 4 l / i F X r 1 x m K J 8 Q U D k Q l N Q T 4 G I 7 a 0 p 1 R w g L H w R 9 D U C 9 N M T g w E A A A A A q + w q l s E j i f 0 e X x 3 V 5 p Q 5 l 1 d U v b e q g 9 E L a c T p Y w t S m 6 D I 0 a c f R J n / h D i 4 W o 3 l S X L 9 a L n c S 1 M a G b w Y D W j 6 C X p u L < / D a t a M a s h u p > 
</file>

<file path=customXml/itemProps1.xml><?xml version="1.0" encoding="utf-8"?>
<ds:datastoreItem xmlns:ds="http://schemas.openxmlformats.org/officeDocument/2006/customXml" ds:itemID="{9D4725CE-E799-437C-880C-68992F3C20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Grafenaschau</vt:lpstr>
      <vt:lpstr>Murnau</vt:lpstr>
      <vt:lpstr>Hechendorf</vt:lpstr>
      <vt:lpstr>Gesamt</vt:lpstr>
      <vt:lpstr>wertung 30</vt:lpstr>
      <vt:lpstr>Gesamt!Druckbereich</vt:lpstr>
      <vt:lpstr>Grafenaschau!Druckbereich</vt:lpstr>
      <vt:lpstr>Hechendorf!Druckbereich</vt:lpstr>
      <vt:lpstr>Murnau!Druckbereich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rohrchristina7@gmail.com</dc:creator>
  <cp:lastModifiedBy>Stefan Legler</cp:lastModifiedBy>
  <cp:lastPrinted>2024-02-19T07:20:29Z</cp:lastPrinted>
  <dcterms:created xsi:type="dcterms:W3CDTF">2024-02-04T19:01:17Z</dcterms:created>
  <dcterms:modified xsi:type="dcterms:W3CDTF">2026-02-07T14:44:21Z</dcterms:modified>
</cp:coreProperties>
</file>